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30" windowWidth="19440" windowHeight="9525" activeTab="7"/>
  </bookViews>
  <sheets>
    <sheet name="+ 40 ans M 1D 1" sheetId="1" r:id="rId1"/>
    <sheet name="+ 40 ans M 1D 2" sheetId="2" r:id="rId2"/>
    <sheet name="+ 40 ans M 2D 1" sheetId="3" r:id="rId3"/>
    <sheet name="JS M 1D 1" sheetId="4" r:id="rId4"/>
    <sheet name="JS M 1D 2" sheetId="5" r:id="rId5"/>
    <sheet name="JS M 1D 3" sheetId="6" r:id="rId6"/>
    <sheet name="JS M 2D 1" sheetId="7" r:id="rId7"/>
    <sheet name="JS M 2D 2" sheetId="8" r:id="rId8"/>
  </sheets>
  <definedNames>
    <definedName name="_xlnm.Print_Area" localSheetId="0">'+ 40 ans M 1D 1'!$C:$V</definedName>
    <definedName name="_xlnm.Print_Area" localSheetId="1">'+ 40 ans M 1D 2'!$C:$V</definedName>
    <definedName name="_xlnm.Print_Area" localSheetId="2">'+ 40 ans M 2D 1'!$C:$S</definedName>
    <definedName name="_xlnm.Print_Area" localSheetId="3">'JS M 1D 1'!$C:$AZ</definedName>
    <definedName name="_xlnm.Print_Area" localSheetId="4">'JS M 1D 2'!$C:$AB</definedName>
    <definedName name="_xlnm.Print_Area" localSheetId="5">'JS M 1D 3'!$C:$AB</definedName>
    <definedName name="_xlnm.Print_Area" localSheetId="6">'JS M 2D 1'!$C:$V</definedName>
    <definedName name="_xlnm.Print_Area" localSheetId="7">'JS M 2D 2'!$C:$V</definedName>
  </definedNames>
  <calcPr fullCalcOnLoad="1"/>
</workbook>
</file>

<file path=xl/sharedStrings.xml><?xml version="1.0" encoding="utf-8"?>
<sst xmlns="http://schemas.openxmlformats.org/spreadsheetml/2006/main" count="959" uniqueCount="210">
  <si>
    <t>N° de TAPIS</t>
  </si>
  <si>
    <t>Catégorie</t>
  </si>
  <si>
    <t>+ 40 ans M 1D 1</t>
  </si>
  <si>
    <t>Date:</t>
  </si>
  <si>
    <t>2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</si>
  <si>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</si>
  <si>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</si>
  <si>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</si>
  <si>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</si>
  <si>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</si>
  <si>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</si>
  <si>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</si>
  <si>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</si>
  <si>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</si>
  <si>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</si>
  <si>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</si>
  <si>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</si>
  <si>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</si>
  <si>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</si>
  <si>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</si>
  <si>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</si>
  <si>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</si>
  <si>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</si>
  <si>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</si>
  <si>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</si>
  <si>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</si>
  <si>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</si>
  <si>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</si>
  <si>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</si>
  <si>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</si>
  <si>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PDL</t>
  </si>
  <si>
    <t>CHAUVEAU Sébastien</t>
  </si>
  <si>
    <t>1</t>
  </si>
  <si>
    <t>JC DE PORNIC</t>
  </si>
  <si>
    <t>000</t>
  </si>
  <si>
    <t>100</t>
  </si>
  <si>
    <t>BABIN Romuald</t>
  </si>
  <si>
    <t>J C TRELAZEEN</t>
  </si>
  <si>
    <t>POTIER David</t>
  </si>
  <si>
    <t>JUDO COTE DE LUMIERE</t>
  </si>
  <si>
    <t>HEURTAULT Loic</t>
  </si>
  <si>
    <t>J.C.DE HERIC</t>
  </si>
  <si>
    <t>LE Berre Alain</t>
  </si>
  <si>
    <t>DOJO DE LA SEVRE</t>
  </si>
  <si>
    <t>110</t>
  </si>
  <si>
    <t>GUILLON Sebastien</t>
  </si>
  <si>
    <t>U.S. DE ST BERTHEVIN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</si>
  <si>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</si>
  <si>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</si>
  <si>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</si>
  <si>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</si>
  <si>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</si>
  <si>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</si>
  <si>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</si>
  <si>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</si>
  <si>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</si>
  <si>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</si>
  <si>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W</t>
  </si>
  <si>
    <t>I</t>
  </si>
  <si>
    <t>* case réservée au signataire</t>
  </si>
  <si>
    <t>Ordre réel des combats</t>
  </si>
  <si>
    <t>Rouge</t>
  </si>
  <si>
    <t>Blanc</t>
  </si>
  <si>
    <t>+ 40 ans M 1D 2</t>
  </si>
  <si>
    <t>3</t>
  </si>
  <si>
    <t>JAWDOSZYN Eric</t>
  </si>
  <si>
    <t>CHEVREUL Philippe</t>
  </si>
  <si>
    <t>AUFFRET Patrice</t>
  </si>
  <si>
    <t>JC NAZAIRIEN</t>
  </si>
  <si>
    <t>001</t>
  </si>
  <si>
    <t>000.3</t>
  </si>
  <si>
    <t>PEPION Franck</t>
  </si>
  <si>
    <t>JUDO CLUB AUBINOIS</t>
  </si>
  <si>
    <t>020</t>
  </si>
  <si>
    <t>MONTILLOT Frederic</t>
  </si>
  <si>
    <t>JC BEAUFORTAIS</t>
  </si>
  <si>
    <t>GRANGIEN Laurent</t>
  </si>
  <si>
    <t>OLYMPIQUE JUDO CHEMILLE</t>
  </si>
  <si>
    <t>+ 40 ans M 2D 1</t>
  </si>
  <si>
    <t>FOULONNEAU Guy Philippe</t>
  </si>
  <si>
    <t>JC ST SEBASTIEN</t>
  </si>
  <si>
    <t>GOUT Pascal</t>
  </si>
  <si>
    <t>JUDO CLUB RENAZE</t>
  </si>
  <si>
    <t>010</t>
  </si>
  <si>
    <t>CAZIN Regis</t>
  </si>
  <si>
    <t>JC BREVINOIS</t>
  </si>
  <si>
    <t>PC</t>
  </si>
  <si>
    <t>ALLIER Denis</t>
  </si>
  <si>
    <t>JUDO CLUB AIFFRICAIN</t>
  </si>
  <si>
    <t>LE Piouffe Yvon</t>
  </si>
  <si>
    <t>JUDO CLUB GUERANDAIS</t>
  </si>
  <si>
    <t>JS M 1D 1</t>
  </si>
  <si>
    <t>6</t>
  </si>
  <si>
    <t>8x10</t>
  </si>
  <si>
    <t>5x9</t>
  </si>
  <si>
    <t>7x10</t>
  </si>
  <si>
    <t>4x8</t>
  </si>
  <si>
    <t>2x7</t>
  </si>
  <si>
    <t>6x9</t>
  </si>
  <si>
    <t>8x9</t>
  </si>
  <si>
    <t>3x7</t>
  </si>
  <si>
    <t>4x10</t>
  </si>
  <si>
    <t>7x9</t>
  </si>
  <si>
    <t>2x8</t>
  </si>
  <si>
    <t>1x7</t>
  </si>
  <si>
    <t>6x10</t>
  </si>
  <si>
    <t>3x8</t>
  </si>
  <si>
    <t>4x9</t>
  </si>
  <si>
    <t>5x10</t>
  </si>
  <si>
    <t>1x8</t>
  </si>
  <si>
    <t>1x9</t>
  </si>
  <si>
    <t>1x10</t>
  </si>
  <si>
    <t>4x7</t>
  </si>
  <si>
    <t>5x7</t>
  </si>
  <si>
    <t>2x9</t>
  </si>
  <si>
    <t>2x10</t>
  </si>
  <si>
    <t>3x9</t>
  </si>
  <si>
    <t>3x10</t>
  </si>
  <si>
    <t>5x8</t>
  </si>
  <si>
    <t>6x7</t>
  </si>
  <si>
    <t>6x8</t>
  </si>
  <si>
    <t>7x8</t>
  </si>
  <si>
    <t>9x10</t>
  </si>
  <si>
    <t>LEHOUX Nathan</t>
  </si>
  <si>
    <t>JUDO CLUB CASTELORIEN</t>
  </si>
  <si>
    <t>DE Vetter Simon</t>
  </si>
  <si>
    <t>DOJO SAVENAISIEN</t>
  </si>
  <si>
    <t>101</t>
  </si>
  <si>
    <t>FOURNIER Sulyvan</t>
  </si>
  <si>
    <t>JUDO CLUB SABOLIEN</t>
  </si>
  <si>
    <t>JOLY Arnaud</t>
  </si>
  <si>
    <t>DOJO NANTAIS</t>
  </si>
  <si>
    <t>000.2</t>
  </si>
  <si>
    <t>MERLEAU Picard Guillaume</t>
  </si>
  <si>
    <t>J.C. DU BASSIN SAUMUROIS</t>
  </si>
  <si>
    <t>GIRARD Benjamin</t>
  </si>
  <si>
    <t>US FERRIEROISE</t>
  </si>
  <si>
    <t>AQU</t>
  </si>
  <si>
    <t>BENTAYOU Sebastien</t>
  </si>
  <si>
    <t>DOJO OLORONAIS</t>
  </si>
  <si>
    <t>DELIMESLE Vivien</t>
  </si>
  <si>
    <t>101.3</t>
  </si>
  <si>
    <t>NICOLAS Maxime</t>
  </si>
  <si>
    <t>UNION SPORTIVE CHANGE JUDO</t>
  </si>
  <si>
    <t>CRAPONNE Romain</t>
  </si>
  <si>
    <t>JUDO CLUB CARQUEFOU</t>
  </si>
  <si>
    <t>Rattrapages</t>
  </si>
  <si>
    <t>C6</t>
  </si>
  <si>
    <t>C7</t>
  </si>
  <si>
    <t>C8</t>
  </si>
  <si>
    <t>C9</t>
  </si>
  <si>
    <t>Combats non faits pour d'éventuels rattrapages</t>
  </si>
  <si>
    <t>T</t>
  </si>
  <si>
    <t>F</t>
  </si>
  <si>
    <t>JS M 1D 2</t>
  </si>
  <si>
    <t>5</t>
  </si>
  <si>
    <t>DILE Anael</t>
  </si>
  <si>
    <t>KETSUGO ANGERS</t>
  </si>
  <si>
    <t>DUVEAU Thomas</t>
  </si>
  <si>
    <t>JUDO CLUB DE SARGE</t>
  </si>
  <si>
    <t>FONTAINE Mateo</t>
  </si>
  <si>
    <t>BRE</t>
  </si>
  <si>
    <t>TREGOAT Mickael</t>
  </si>
  <si>
    <t>JUDO AMICALE SP MEZIERE</t>
  </si>
  <si>
    <t>112</t>
  </si>
  <si>
    <t>MONTILLOT Benjamin</t>
  </si>
  <si>
    <t>SIESS Aymerick</t>
  </si>
  <si>
    <t>JUDO CLUB LES ROSIERS/LOIRE</t>
  </si>
  <si>
    <t>002</t>
  </si>
  <si>
    <t>BRIODEAU Vassili</t>
  </si>
  <si>
    <t>GRANDCHAMP ARTS MARTIAUX</t>
  </si>
  <si>
    <t>Combats non faits pour d'éventuels rattarpages</t>
  </si>
  <si>
    <t>JS M 1D 3</t>
  </si>
  <si>
    <t>4</t>
  </si>
  <si>
    <t>LECLAIR Yannick</t>
  </si>
  <si>
    <t>LE Trouher Vincent</t>
  </si>
  <si>
    <t>022</t>
  </si>
  <si>
    <t>011</t>
  </si>
  <si>
    <t>MOLLE Vincent</t>
  </si>
  <si>
    <t>J.C.PHILBERTIN</t>
  </si>
  <si>
    <t>102</t>
  </si>
  <si>
    <t>ROPERS Corentin</t>
  </si>
  <si>
    <t>ETOILE SP HTE GOULAINE</t>
  </si>
  <si>
    <t>HAMON Julien</t>
  </si>
  <si>
    <t>SAINT MARS LA JAILLE SPORTS</t>
  </si>
  <si>
    <t>BLANCHARD Rodolphe</t>
  </si>
  <si>
    <t>NANTES NORD JUDO JUJITSU CLUB</t>
  </si>
  <si>
    <t>BRIODEAU Mattis</t>
  </si>
  <si>
    <t>JS M 2D 1</t>
  </si>
  <si>
    <t>PEROCHEAU Jeremy</t>
  </si>
  <si>
    <t>JUDO CLUB COMMEQUIERS</t>
  </si>
  <si>
    <t>HARDOUIN David</t>
  </si>
  <si>
    <t>FLEURY Richard</t>
  </si>
  <si>
    <t>MORIT Benjamin</t>
  </si>
  <si>
    <t>GELIN Alexandre</t>
  </si>
  <si>
    <t>JUDO CLUB DU MANS</t>
  </si>
  <si>
    <t>LOIRET Guillaume</t>
  </si>
  <si>
    <t>BUDOKAN ANGERS JUDO</t>
  </si>
  <si>
    <t>JS M 2D 2</t>
  </si>
  <si>
    <t>CASSES Jean-Eudes</t>
  </si>
  <si>
    <t>UNION JUDO LITTORAL VENDEE</t>
  </si>
  <si>
    <t>LOYAU Sebastien</t>
  </si>
  <si>
    <t>ANTONNIERE JUDO CLUB 72</t>
  </si>
  <si>
    <t>VIDAL Benoit</t>
  </si>
  <si>
    <t>GUILBAULT Emmanuel</t>
  </si>
  <si>
    <t>J C DES MAUGES</t>
  </si>
  <si>
    <t>AUFFRET Louis-Xavier</t>
  </si>
  <si>
    <t>BAROT David</t>
  </si>
  <si>
    <t>ES DE L AUBANCE</t>
  </si>
  <si>
    <t>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</si>
</sst>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[$-40C]d\ mmmm\ yyyy;@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dotted"/>
      <right/>
      <top style="dotted"/>
      <bottom style="dotted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26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20" borderId="4" applyNumberFormat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0" fillId="23" borderId="9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50" applyFont="1" applyAlignment="1" applyProtection="1">
      <alignment vertical="center"/>
      <protection hidden="1"/>
    </xf>
    <xf numFmtId="0" fontId="3" fillId="0" borderId="0" xfId="50" applyFont="1" applyAlignment="1" applyProtection="1">
      <alignment horizontal="center" vertical="center"/>
      <protection hidden="1"/>
    </xf>
    <xf numFmtId="0" fontId="2" fillId="0" borderId="0" xfId="50" applyFont="1" applyAlignment="1" applyProtection="1">
      <alignment horizontal="center" vertical="center"/>
      <protection hidden="1"/>
    </xf>
    <xf numFmtId="0" fontId="1" fillId="0" borderId="0" xfId="50" applyFont="1" applyAlignment="1" applyProtection="1">
      <alignment vertical="center"/>
      <protection hidden="1"/>
    </xf>
    <xf numFmtId="0" fontId="5" fillId="0" borderId="0" xfId="50" applyFont="1" applyAlignment="1" applyProtection="1">
      <alignment horizontal="center" vertical="center"/>
      <protection hidden="1"/>
    </xf>
    <xf numFmtId="0" fontId="5" fillId="0" borderId="0" xfId="50" applyFont="1" applyAlignment="1" applyProtection="1">
      <alignment horizontal="right" vertical="center"/>
      <protection hidden="1"/>
    </xf>
    <xf numFmtId="0" fontId="6" fillId="0" borderId="10" xfId="50" applyFont="1" applyBorder="1" applyAlignment="1" applyProtection="1">
      <alignment horizontal="center" vertical="center" shrinkToFit="1"/>
      <protection hidden="1"/>
    </xf>
    <xf numFmtId="0" fontId="5" fillId="0" borderId="0" xfId="50" applyFont="1" applyAlignment="1" applyProtection="1">
      <alignment vertical="center"/>
      <protection hidden="1"/>
    </xf>
    <xf numFmtId="0" fontId="5" fillId="0" borderId="0" xfId="50" applyFont="1" applyBorder="1" applyAlignment="1" applyProtection="1">
      <alignment vertical="center"/>
      <protection hidden="1"/>
    </xf>
    <xf numFmtId="0" fontId="2" fillId="0" borderId="0" xfId="50" applyFont="1" applyBorder="1" applyAlignment="1" applyProtection="1">
      <alignment vertical="center"/>
      <protection hidden="1"/>
    </xf>
    <xf numFmtId="0" fontId="2" fillId="0" borderId="0" xfId="50" applyFont="1" applyAlignment="1" applyProtection="1">
      <alignment horizontal="right" vertical="center"/>
      <protection hidden="1"/>
    </xf>
    <xf numFmtId="164" fontId="5" fillId="0" borderId="0" xfId="50" applyNumberFormat="1" applyFont="1" applyAlignment="1" applyProtection="1">
      <alignment horizontal="center" vertical="center"/>
      <protection hidden="1"/>
    </xf>
    <xf numFmtId="0" fontId="5" fillId="20" borderId="11" xfId="50" applyFont="1" applyFill="1" applyBorder="1" applyAlignment="1" applyProtection="1">
      <alignment horizontal="center" vertical="center" shrinkToFit="1"/>
      <protection hidden="1"/>
    </xf>
    <xf numFmtId="0" fontId="4" fillId="20" borderId="11" xfId="50" applyFont="1" applyFill="1" applyBorder="1" applyAlignment="1" applyProtection="1">
      <alignment horizontal="center" vertical="center"/>
      <protection hidden="1"/>
    </xf>
    <xf numFmtId="0" fontId="4" fillId="20" borderId="11" xfId="50" applyFont="1" applyFill="1" applyBorder="1" applyAlignment="1" applyProtection="1">
      <alignment horizontal="center" vertical="center" wrapText="1"/>
      <protection hidden="1"/>
    </xf>
    <xf numFmtId="0" fontId="5" fillId="17" borderId="11" xfId="50" applyFont="1" applyFill="1" applyBorder="1" applyAlignment="1" applyProtection="1">
      <alignment horizontal="center" vertical="center"/>
      <protection hidden="1" locked="0"/>
    </xf>
    <xf numFmtId="0" fontId="2" fillId="0" borderId="11" xfId="50" applyFont="1" applyBorder="1" applyAlignment="1" applyProtection="1">
      <alignment horizontal="center" vertical="center" shrinkToFit="1"/>
      <protection hidden="1"/>
    </xf>
    <xf numFmtId="0" fontId="5" fillId="20" borderId="11" xfId="50" applyFont="1" applyFill="1" applyBorder="1" applyAlignment="1" applyProtection="1">
      <alignment horizontal="center" vertical="center"/>
      <protection hidden="1"/>
    </xf>
    <xf numFmtId="0" fontId="2" fillId="24" borderId="11" xfId="50" applyFont="1" applyFill="1" applyBorder="1" applyAlignment="1" applyProtection="1">
      <alignment horizontal="center" vertical="center" shrinkToFit="1"/>
      <protection locked="0"/>
    </xf>
    <xf numFmtId="0" fontId="8" fillId="0" borderId="11" xfId="50" applyFont="1" applyBorder="1" applyAlignment="1" applyProtection="1">
      <alignment horizontal="center" vertical="center" shrinkToFit="1"/>
      <protection hidden="1"/>
    </xf>
    <xf numFmtId="49" fontId="2" fillId="0" borderId="11" xfId="50" applyNumberFormat="1" applyFont="1" applyFill="1" applyBorder="1" applyAlignment="1" applyProtection="1">
      <alignment horizontal="center" vertical="center" shrinkToFit="1"/>
      <protection locked="0"/>
    </xf>
    <xf numFmtId="49" fontId="2" fillId="20" borderId="11" xfId="5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0" applyFont="1" applyAlignment="1" applyProtection="1">
      <alignment horizontal="center" vertical="center" shrinkToFit="1"/>
      <protection hidden="1"/>
    </xf>
    <xf numFmtId="0" fontId="5" fillId="20" borderId="11" xfId="50" applyFont="1" applyFill="1" applyBorder="1" applyAlignment="1" applyProtection="1">
      <alignment horizontal="center" vertical="center" wrapText="1"/>
      <protection hidden="1"/>
    </xf>
    <xf numFmtId="0" fontId="4" fillId="20" borderId="12" xfId="50" applyFont="1" applyFill="1" applyBorder="1" applyAlignment="1" applyProtection="1">
      <alignment horizontal="center" vertical="center"/>
      <protection hidden="1"/>
    </xf>
    <xf numFmtId="0" fontId="5" fillId="20" borderId="13" xfId="50" applyFont="1" applyFill="1" applyBorder="1" applyAlignment="1" applyProtection="1">
      <alignment horizontal="center" vertical="center"/>
      <protection hidden="1"/>
    </xf>
    <xf numFmtId="0" fontId="5" fillId="20" borderId="14" xfId="50" applyFont="1" applyFill="1" applyBorder="1" applyAlignment="1" applyProtection="1">
      <alignment horizontal="center" vertical="center"/>
      <protection hidden="1"/>
    </xf>
    <xf numFmtId="0" fontId="5" fillId="20" borderId="15" xfId="50" applyFont="1" applyFill="1" applyBorder="1" applyAlignment="1" applyProtection="1">
      <alignment horizontal="center" vertical="center"/>
      <protection hidden="1"/>
    </xf>
    <xf numFmtId="0" fontId="2" fillId="0" borderId="16" xfId="50" applyFont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horizontal="center" vertical="center"/>
      <protection hidden="1"/>
    </xf>
    <xf numFmtId="0" fontId="2" fillId="24" borderId="11" xfId="50" applyFont="1" applyFill="1" applyBorder="1" applyAlignment="1" applyProtection="1">
      <alignment horizontal="center" vertical="center" shrinkToFit="1"/>
      <protection hidden="1"/>
    </xf>
    <xf numFmtId="0" fontId="2" fillId="0" borderId="17" xfId="50" applyFont="1" applyFill="1" applyBorder="1" applyAlignment="1" applyProtection="1">
      <alignment horizontal="center" vertical="center"/>
      <protection locked="0"/>
    </xf>
    <xf numFmtId="0" fontId="2" fillId="0" borderId="18" xfId="50" applyFont="1" applyFill="1" applyBorder="1" applyAlignment="1" applyProtection="1">
      <alignment horizontal="center" vertical="center"/>
      <protection locked="0"/>
    </xf>
    <xf numFmtId="0" fontId="2" fillId="0" borderId="19" xfId="50" applyFont="1" applyFill="1" applyBorder="1" applyAlignment="1" applyProtection="1">
      <alignment horizontal="center" vertical="center"/>
      <protection locked="0"/>
    </xf>
    <xf numFmtId="0" fontId="2" fillId="0" borderId="20" xfId="50" applyFont="1" applyFill="1" applyBorder="1" applyAlignment="1" applyProtection="1">
      <alignment horizontal="center" vertical="center"/>
      <protection locked="0"/>
    </xf>
    <xf numFmtId="0" fontId="2" fillId="0" borderId="11" xfId="50" applyFont="1" applyFill="1" applyBorder="1" applyAlignment="1" applyProtection="1">
      <alignment horizontal="center" vertical="center"/>
      <protection locked="0"/>
    </xf>
    <xf numFmtId="0" fontId="2" fillId="0" borderId="21" xfId="50" applyFont="1" applyFill="1" applyBorder="1" applyAlignment="1" applyProtection="1">
      <alignment horizontal="center" vertical="center"/>
      <protection locked="0"/>
    </xf>
    <xf numFmtId="0" fontId="5" fillId="0" borderId="22" xfId="50" applyFont="1" applyBorder="1" applyAlignment="1" applyProtection="1">
      <alignment horizontal="center" vertical="center"/>
      <protection hidden="1"/>
    </xf>
    <xf numFmtId="0" fontId="5" fillId="0" borderId="23" xfId="50" applyFont="1" applyBorder="1" applyAlignment="1" applyProtection="1">
      <alignment horizontal="center" vertical="center"/>
      <protection hidden="1"/>
    </xf>
    <xf numFmtId="0" fontId="2" fillId="0" borderId="22" xfId="50" applyFont="1" applyFill="1" applyBorder="1" applyAlignment="1" applyProtection="1">
      <alignment horizontal="center" vertical="center"/>
      <protection locked="0"/>
    </xf>
    <xf numFmtId="0" fontId="2" fillId="0" borderId="24" xfId="50" applyFont="1" applyFill="1" applyBorder="1" applyAlignment="1" applyProtection="1">
      <alignment horizontal="center" vertical="center"/>
      <protection locked="0"/>
    </xf>
    <xf numFmtId="0" fontId="2" fillId="0" borderId="23" xfId="50" applyFont="1" applyFill="1" applyBorder="1" applyAlignment="1" applyProtection="1">
      <alignment horizontal="center" vertical="center"/>
      <protection locked="0"/>
    </xf>
    <xf numFmtId="0" fontId="5" fillId="0" borderId="0" xfId="50" applyFont="1" applyBorder="1" applyAlignment="1" applyProtection="1">
      <alignment horizontal="center" vertical="center"/>
      <protection hidden="1"/>
    </xf>
    <xf numFmtId="0" fontId="2" fillId="0" borderId="11" xfId="50" applyFont="1" applyBorder="1" applyAlignment="1" applyProtection="1">
      <alignment horizontal="right" vertical="center"/>
      <protection hidden="1"/>
    </xf>
    <xf numFmtId="0" fontId="2" fillId="0" borderId="11" xfId="50" applyFont="1" applyBorder="1" applyAlignment="1" applyProtection="1">
      <alignment vertical="center"/>
      <protection hidden="1" locked="0"/>
    </xf>
    <xf numFmtId="0" fontId="1" fillId="0" borderId="0" xfId="50" applyAlignment="1" applyProtection="1">
      <alignment vertical="center"/>
      <protection hidden="1"/>
    </xf>
    <xf numFmtId="0" fontId="10" fillId="0" borderId="0" xfId="50" applyFont="1" applyAlignment="1" applyProtection="1">
      <alignment horizontal="center" vertical="center"/>
      <protection hidden="1"/>
    </xf>
    <xf numFmtId="0" fontId="1" fillId="0" borderId="0" xfId="50" applyAlignment="1" applyProtection="1">
      <alignment horizontal="center" vertical="center"/>
      <protection hidden="1"/>
    </xf>
    <xf numFmtId="0" fontId="4" fillId="0" borderId="0" xfId="50" applyFont="1" applyAlignment="1" applyProtection="1">
      <alignment horizontal="center" vertical="center"/>
      <protection hidden="1"/>
    </xf>
    <xf numFmtId="0" fontId="4" fillId="0" borderId="0" xfId="50" applyFont="1" applyAlignment="1" applyProtection="1">
      <alignment horizontal="right" vertical="center"/>
      <protection hidden="1"/>
    </xf>
    <xf numFmtId="0" fontId="4" fillId="0" borderId="0" xfId="50" applyFont="1" applyAlignment="1" applyProtection="1">
      <alignment vertical="center"/>
      <protection hidden="1"/>
    </xf>
    <xf numFmtId="0" fontId="1" fillId="0" borderId="0" xfId="50" applyAlignment="1" applyProtection="1">
      <alignment horizontal="right" vertical="center"/>
      <protection hidden="1"/>
    </xf>
    <xf numFmtId="0" fontId="4" fillId="20" borderId="11" xfId="50" applyFont="1" applyFill="1" applyBorder="1" applyAlignment="1" applyProtection="1">
      <alignment horizontal="center" vertical="center" shrinkToFit="1"/>
      <protection hidden="1"/>
    </xf>
    <xf numFmtId="0" fontId="1" fillId="0" borderId="0" xfId="50" applyFont="1" applyAlignment="1" applyProtection="1">
      <alignment horizontal="center" vertical="center"/>
      <protection hidden="1"/>
    </xf>
    <xf numFmtId="0" fontId="2" fillId="0" borderId="11" xfId="50" applyFont="1" applyFill="1" applyBorder="1" applyAlignment="1" applyProtection="1">
      <alignment horizontal="center" vertical="center" shrinkToFit="1"/>
      <protection locked="0"/>
    </xf>
    <xf numFmtId="0" fontId="5" fillId="20" borderId="11" xfId="50" applyFont="1" applyFill="1" applyBorder="1" applyAlignment="1" applyProtection="1">
      <alignment horizontal="center" vertical="center" wrapText="1"/>
      <protection locked="0"/>
    </xf>
    <xf numFmtId="0" fontId="2" fillId="0" borderId="20" xfId="50" applyFont="1" applyBorder="1" applyAlignment="1" applyProtection="1">
      <alignment horizontal="center" vertical="center"/>
      <protection locked="0"/>
    </xf>
    <xf numFmtId="0" fontId="2" fillId="0" borderId="18" xfId="50" applyFont="1" applyBorder="1" applyAlignment="1" applyProtection="1">
      <alignment horizontal="center" vertical="center"/>
      <protection locked="0"/>
    </xf>
    <xf numFmtId="0" fontId="2" fillId="0" borderId="19" xfId="50" applyFont="1" applyBorder="1" applyAlignment="1" applyProtection="1">
      <alignment horizontal="center" vertical="center"/>
      <protection locked="0"/>
    </xf>
    <xf numFmtId="0" fontId="2" fillId="0" borderId="11" xfId="50" applyFont="1" applyBorder="1" applyAlignment="1" applyProtection="1">
      <alignment horizontal="center" vertical="center"/>
      <protection locked="0"/>
    </xf>
    <xf numFmtId="0" fontId="2" fillId="0" borderId="21" xfId="50" applyFont="1" applyBorder="1" applyAlignment="1" applyProtection="1">
      <alignment horizontal="center" vertical="center"/>
      <protection locked="0"/>
    </xf>
    <xf numFmtId="0" fontId="5" fillId="0" borderId="11" xfId="50" applyFont="1" applyBorder="1" applyAlignment="1" applyProtection="1">
      <alignment horizontal="center" vertical="center"/>
      <protection hidden="1"/>
    </xf>
    <xf numFmtId="0" fontId="2" fillId="0" borderId="24" xfId="50" applyFont="1" applyBorder="1" applyAlignment="1" applyProtection="1">
      <alignment horizontal="center" vertical="center"/>
      <protection locked="0"/>
    </xf>
    <xf numFmtId="0" fontId="2" fillId="0" borderId="23" xfId="50" applyFont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vertical="center"/>
      <protection hidden="1"/>
    </xf>
    <xf numFmtId="0" fontId="1" fillId="0" borderId="0" xfId="50" applyBorder="1" applyAlignment="1" applyProtection="1">
      <alignment vertical="center"/>
      <protection hidden="1"/>
    </xf>
    <xf numFmtId="0" fontId="11" fillId="0" borderId="0" xfId="50" applyFont="1" applyAlignment="1" applyProtection="1">
      <alignment horizontal="center" vertical="center"/>
      <protection hidden="1"/>
    </xf>
    <xf numFmtId="0" fontId="12" fillId="0" borderId="0" xfId="50" applyFont="1" applyAlignment="1" applyProtection="1">
      <alignment horizontal="center" vertical="center" shrinkToFit="1"/>
      <protection hidden="1"/>
    </xf>
    <xf numFmtId="0" fontId="11" fillId="0" borderId="0" xfId="50" applyFont="1" applyAlignment="1" applyProtection="1">
      <alignment vertical="center"/>
      <protection hidden="1"/>
    </xf>
    <xf numFmtId="0" fontId="13" fillId="0" borderId="0" xfId="50" applyFont="1" applyAlignment="1" applyProtection="1">
      <alignment horizontal="center" vertical="center"/>
      <protection hidden="1"/>
    </xf>
    <xf numFmtId="0" fontId="1" fillId="0" borderId="25" xfId="50" applyBorder="1" applyAlignment="1" applyProtection="1">
      <alignment horizontal="center" vertical="center"/>
      <protection hidden="1"/>
    </xf>
    <xf numFmtId="0" fontId="1" fillId="0" borderId="26" xfId="50" applyBorder="1" applyAlignment="1" applyProtection="1">
      <alignment horizontal="center" vertical="center"/>
      <protection hidden="1"/>
    </xf>
    <xf numFmtId="0" fontId="1" fillId="0" borderId="18" xfId="50" applyBorder="1" applyAlignment="1" applyProtection="1">
      <alignment horizontal="center" vertical="center"/>
      <protection hidden="1"/>
    </xf>
    <xf numFmtId="164" fontId="13" fillId="0" borderId="0" xfId="50" applyNumberFormat="1" applyFont="1" applyAlignment="1" applyProtection="1">
      <alignment horizontal="center" vertical="center"/>
      <protection hidden="1"/>
    </xf>
    <xf numFmtId="0" fontId="13" fillId="0" borderId="0" xfId="50" applyFont="1" applyAlignment="1" applyProtection="1">
      <alignment vertical="center"/>
      <protection hidden="1"/>
    </xf>
    <xf numFmtId="0" fontId="5" fillId="17" borderId="27" xfId="50" applyFont="1" applyFill="1" applyBorder="1" applyAlignment="1" applyProtection="1">
      <alignment horizontal="center" vertical="center"/>
      <protection hidden="1" locked="0"/>
    </xf>
    <xf numFmtId="0" fontId="14" fillId="24" borderId="27" xfId="50" applyFont="1" applyFill="1" applyBorder="1" applyAlignment="1" applyProtection="1">
      <alignment horizontal="center" vertical="center"/>
      <protection hidden="1" locked="0"/>
    </xf>
    <xf numFmtId="0" fontId="5" fillId="24" borderId="27" xfId="50" applyFont="1" applyFill="1" applyBorder="1" applyAlignment="1" applyProtection="1">
      <alignment horizontal="center" vertical="center"/>
      <protection hidden="1" locked="0"/>
    </xf>
    <xf numFmtId="0" fontId="14" fillId="24" borderId="28" xfId="50" applyFont="1" applyFill="1" applyBorder="1" applyAlignment="1" applyProtection="1">
      <alignment horizontal="center" vertical="center"/>
      <protection hidden="1" locked="0"/>
    </xf>
    <xf numFmtId="0" fontId="5" fillId="17" borderId="28" xfId="50" applyFont="1" applyFill="1" applyBorder="1" applyAlignment="1" applyProtection="1">
      <alignment horizontal="center" vertical="center"/>
      <protection hidden="1" locked="0"/>
    </xf>
    <xf numFmtId="0" fontId="5" fillId="24" borderId="29" xfId="50" applyFont="1" applyFill="1" applyBorder="1" applyAlignment="1" applyProtection="1">
      <alignment horizontal="center" vertical="center"/>
      <protection hidden="1" locked="0"/>
    </xf>
    <xf numFmtId="0" fontId="5" fillId="23" borderId="11" xfId="50" applyFont="1" applyFill="1" applyBorder="1" applyAlignment="1" applyProtection="1">
      <alignment horizontal="center" vertical="center"/>
      <protection hidden="1" locked="0"/>
    </xf>
    <xf numFmtId="0" fontId="5" fillId="25" borderId="11" xfId="50" applyFont="1" applyFill="1" applyBorder="1" applyAlignment="1" applyProtection="1">
      <alignment horizontal="center" vertical="center"/>
      <protection hidden="1" locked="0"/>
    </xf>
    <xf numFmtId="49" fontId="2" fillId="0" borderId="11" xfId="50" applyNumberFormat="1" applyFont="1" applyFill="1" applyBorder="1" applyAlignment="1" applyProtection="1">
      <alignment horizontal="center" vertical="center"/>
      <protection locked="0"/>
    </xf>
    <xf numFmtId="49" fontId="2" fillId="20" borderId="11" xfId="50" applyNumberFormat="1" applyFont="1" applyFill="1" applyBorder="1" applyAlignment="1" applyProtection="1">
      <alignment horizontal="center" vertical="center"/>
      <protection hidden="1"/>
    </xf>
    <xf numFmtId="0" fontId="2" fillId="0" borderId="30" xfId="50" applyFont="1" applyBorder="1" applyAlignment="1" applyProtection="1">
      <alignment horizontal="center" vertical="center"/>
      <protection hidden="1"/>
    </xf>
    <xf numFmtId="0" fontId="15" fillId="20" borderId="11" xfId="50" applyFont="1" applyFill="1" applyBorder="1" applyAlignment="1" applyProtection="1">
      <alignment horizontal="center" vertical="center" wrapText="1"/>
      <protection hidden="1"/>
    </xf>
    <xf numFmtId="0" fontId="4" fillId="20" borderId="12" xfId="50" applyFont="1" applyFill="1" applyBorder="1" applyAlignment="1" applyProtection="1">
      <alignment horizontal="center" vertical="center" shrinkToFit="1"/>
      <protection hidden="1"/>
    </xf>
    <xf numFmtId="0" fontId="5" fillId="20" borderId="31" xfId="50" applyFont="1" applyFill="1" applyBorder="1" applyAlignment="1" applyProtection="1">
      <alignment horizontal="center" vertical="center"/>
      <protection hidden="1"/>
    </xf>
    <xf numFmtId="0" fontId="5" fillId="20" borderId="27" xfId="50" applyFont="1" applyFill="1" applyBorder="1" applyAlignment="1" applyProtection="1">
      <alignment horizontal="center" vertical="center"/>
      <protection hidden="1"/>
    </xf>
    <xf numFmtId="0" fontId="5" fillId="20" borderId="29" xfId="50" applyFont="1" applyFill="1" applyBorder="1" applyAlignment="1" applyProtection="1">
      <alignment horizontal="center" vertical="center"/>
      <protection hidden="1"/>
    </xf>
    <xf numFmtId="0" fontId="5" fillId="20" borderId="31" xfId="50" applyFont="1" applyFill="1" applyBorder="1" applyAlignment="1" applyProtection="1">
      <alignment horizontal="center" vertical="center" wrapText="1"/>
      <protection hidden="1"/>
    </xf>
    <xf numFmtId="0" fontId="5" fillId="20" borderId="27" xfId="50" applyFont="1" applyFill="1" applyBorder="1" applyAlignment="1" applyProtection="1">
      <alignment horizontal="center" vertical="center" wrapText="1"/>
      <protection hidden="1"/>
    </xf>
    <xf numFmtId="0" fontId="5" fillId="20" borderId="32" xfId="50" applyFont="1" applyFill="1" applyBorder="1" applyAlignment="1" applyProtection="1">
      <alignment horizontal="center" vertical="center" wrapText="1"/>
      <protection hidden="1"/>
    </xf>
    <xf numFmtId="0" fontId="2" fillId="0" borderId="33" xfId="50" applyFont="1" applyBorder="1" applyAlignment="1" applyProtection="1">
      <alignment horizontal="center" vertical="center"/>
      <protection hidden="1"/>
    </xf>
    <xf numFmtId="0" fontId="2" fillId="0" borderId="12" xfId="50" applyFont="1" applyBorder="1" applyAlignment="1" applyProtection="1">
      <alignment horizontal="center" vertical="center" shrinkToFit="1"/>
      <protection hidden="1"/>
    </xf>
    <xf numFmtId="0" fontId="2" fillId="0" borderId="16" xfId="50" applyFont="1" applyFill="1" applyBorder="1" applyAlignment="1" applyProtection="1">
      <alignment horizontal="center" vertical="center"/>
      <protection locked="0"/>
    </xf>
    <xf numFmtId="0" fontId="16" fillId="0" borderId="33" xfId="50" applyFont="1" applyFill="1" applyBorder="1" applyAlignment="1" applyProtection="1">
      <alignment horizontal="center" vertical="center"/>
      <protection hidden="1"/>
    </xf>
    <xf numFmtId="0" fontId="5" fillId="26" borderId="11" xfId="50" applyFont="1" applyFill="1" applyBorder="1" applyAlignment="1" applyProtection="1">
      <alignment horizontal="center" vertical="center"/>
      <protection hidden="1" locked="0"/>
    </xf>
    <xf numFmtId="0" fontId="14" fillId="24" borderId="11" xfId="50" applyFont="1" applyFill="1" applyBorder="1" applyAlignment="1" applyProtection="1">
      <alignment horizontal="center" vertical="center"/>
      <protection hidden="1" locked="0"/>
    </xf>
    <xf numFmtId="0" fontId="5" fillId="24" borderId="11" xfId="50" applyFont="1" applyFill="1" applyBorder="1" applyAlignment="1" applyProtection="1">
      <alignment horizontal="center" vertical="center"/>
      <protection hidden="1" locked="0"/>
    </xf>
    <xf numFmtId="0" fontId="2" fillId="0" borderId="0" xfId="50" applyFont="1" applyBorder="1" applyAlignment="1" applyProtection="1">
      <alignment horizontal="center" vertical="center" wrapText="1"/>
      <protection hidden="1"/>
    </xf>
    <xf numFmtId="0" fontId="5" fillId="20" borderId="34" xfId="50" applyFont="1" applyFill="1" applyBorder="1" applyAlignment="1" applyProtection="1">
      <alignment horizontal="center" vertical="center"/>
      <protection hidden="1"/>
    </xf>
    <xf numFmtId="0" fontId="5" fillId="20" borderId="35" xfId="50" applyFont="1" applyFill="1" applyBorder="1" applyAlignment="1" applyProtection="1">
      <alignment horizontal="center" vertical="center"/>
      <protection hidden="1"/>
    </xf>
    <xf numFmtId="0" fontId="2" fillId="0" borderId="36" xfId="50" applyFont="1" applyFill="1" applyBorder="1" applyAlignment="1" applyProtection="1">
      <alignment horizontal="center" vertical="center"/>
      <protection locked="0"/>
    </xf>
    <xf numFmtId="0" fontId="2" fillId="0" borderId="11" xfId="50" applyFont="1" applyBorder="1" applyAlignment="1" applyProtection="1">
      <alignment horizontal="right" vertical="center" shrinkToFit="1"/>
      <protection hidden="1"/>
    </xf>
    <xf numFmtId="0" fontId="2" fillId="0" borderId="11" xfId="50" applyFont="1" applyBorder="1" applyAlignment="1" applyProtection="1">
      <alignment horizontal="center" vertical="center"/>
      <protection hidden="1" locked="0"/>
    </xf>
    <xf numFmtId="0" fontId="17" fillId="0" borderId="0" xfId="50" applyFont="1" applyAlignment="1" applyProtection="1">
      <alignment vertical="center"/>
      <protection hidden="1"/>
    </xf>
    <xf numFmtId="0" fontId="1" fillId="0" borderId="0" xfId="50" applyAlignment="1" applyProtection="1">
      <alignment horizontal="center" vertical="center" shrinkToFit="1"/>
      <protection hidden="1"/>
    </xf>
    <xf numFmtId="49" fontId="6" fillId="0" borderId="10" xfId="50" applyNumberFormat="1" applyFont="1" applyBorder="1" applyAlignment="1" applyProtection="1">
      <alignment horizontal="center" vertical="center" shrinkToFit="1"/>
      <protection hidden="1"/>
    </xf>
    <xf numFmtId="164" fontId="4" fillId="0" borderId="0" xfId="50" applyNumberFormat="1" applyFont="1" applyAlignment="1" applyProtection="1">
      <alignment horizontal="center" vertical="center"/>
      <protection hidden="1"/>
    </xf>
    <xf numFmtId="0" fontId="17" fillId="0" borderId="0" xfId="50" applyFont="1" applyAlignment="1" applyProtection="1">
      <alignment horizontal="center" vertical="center" shrinkToFit="1"/>
      <protection hidden="1"/>
    </xf>
    <xf numFmtId="49" fontId="2" fillId="0" borderId="11" xfId="50" applyNumberFormat="1" applyFont="1" applyFill="1" applyBorder="1" applyAlignment="1" applyProtection="1">
      <alignment horizontal="center" vertical="center" shrinkToFit="1"/>
      <protection hidden="1"/>
    </xf>
    <xf numFmtId="0" fontId="18" fillId="24" borderId="11" xfId="50" applyFont="1" applyFill="1" applyBorder="1" applyAlignment="1" applyProtection="1">
      <alignment horizontal="center" vertical="center" shrinkToFit="1"/>
      <protection locked="0"/>
    </xf>
    <xf numFmtId="0" fontId="5" fillId="20" borderId="37" xfId="50" applyFont="1" applyFill="1" applyBorder="1" applyAlignment="1" applyProtection="1">
      <alignment horizontal="center" vertical="center"/>
      <protection hidden="1"/>
    </xf>
    <xf numFmtId="0" fontId="2" fillId="0" borderId="17" xfId="50" applyFont="1" applyBorder="1" applyAlignment="1" applyProtection="1">
      <alignment horizontal="center" vertical="center"/>
      <protection locked="0"/>
    </xf>
    <xf numFmtId="0" fontId="18" fillId="24" borderId="11" xfId="50" applyFont="1" applyFill="1" applyBorder="1" applyAlignment="1" applyProtection="1">
      <alignment horizontal="center" vertical="center"/>
      <protection hidden="1" locked="0"/>
    </xf>
    <xf numFmtId="0" fontId="2" fillId="24" borderId="11" xfId="50" applyFont="1" applyFill="1" applyBorder="1" applyAlignment="1" applyProtection="1">
      <alignment horizontal="center" vertical="center"/>
      <protection hidden="1" locked="0"/>
    </xf>
    <xf numFmtId="0" fontId="18" fillId="24" borderId="11" xfId="50" applyFont="1" applyFill="1" applyBorder="1" applyAlignment="1" applyProtection="1">
      <alignment horizontal="center" vertical="center" shrinkToFit="1"/>
      <protection hidden="1"/>
    </xf>
    <xf numFmtId="0" fontId="2" fillId="1" borderId="11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Alignment="1" applyProtection="1">
      <alignment horizontal="center" vertical="center"/>
      <protection hidden="1"/>
    </xf>
    <xf numFmtId="0" fontId="2" fillId="0" borderId="22" xfId="50" applyFont="1" applyBorder="1" applyAlignment="1" applyProtection="1">
      <alignment horizontal="center" vertical="center"/>
      <protection locked="0"/>
    </xf>
    <xf numFmtId="0" fontId="2" fillId="1" borderId="24" xfId="50" applyFont="1" applyFill="1" applyBorder="1" applyAlignment="1" applyProtection="1">
      <alignment horizontal="center" vertical="center"/>
      <protection locked="0"/>
    </xf>
    <xf numFmtId="0" fontId="5" fillId="0" borderId="0" xfId="50" applyFont="1" applyBorder="1" applyAlignment="1" applyProtection="1">
      <alignment horizontal="center" vertical="center" shrinkToFit="1"/>
      <protection hidden="1"/>
    </xf>
    <xf numFmtId="0" fontId="17" fillId="0" borderId="11" xfId="50" applyFont="1" applyBorder="1" applyAlignment="1" applyProtection="1">
      <alignment vertical="center"/>
      <protection hidden="1" locked="0"/>
    </xf>
    <xf numFmtId="0" fontId="15" fillId="0" borderId="0" xfId="50" applyFont="1" applyAlignment="1" applyProtection="1">
      <alignment horizontal="center" vertical="center"/>
      <protection hidden="1"/>
    </xf>
    <xf numFmtId="0" fontId="2" fillId="26" borderId="11" xfId="50" applyFont="1" applyFill="1" applyBorder="1" applyAlignment="1" applyProtection="1">
      <alignment horizontal="center" vertical="center"/>
      <protection hidden="1" locked="0"/>
    </xf>
    <xf numFmtId="0" fontId="5" fillId="20" borderId="38" xfId="50" applyFont="1" applyFill="1" applyBorder="1" applyAlignment="1" applyProtection="1">
      <alignment horizontal="center" vertical="center" wrapText="1"/>
      <protection hidden="1"/>
    </xf>
    <xf numFmtId="0" fontId="5" fillId="20" borderId="15" xfId="50" applyFont="1" applyFill="1" applyBorder="1" applyAlignment="1" applyProtection="1">
      <alignment horizontal="center" vertical="center" wrapText="1"/>
      <protection hidden="1"/>
    </xf>
    <xf numFmtId="0" fontId="5" fillId="0" borderId="39" xfId="50" applyFont="1" applyBorder="1" applyAlignment="1" applyProtection="1">
      <alignment horizontal="center" vertical="center"/>
      <protection hidden="1"/>
    </xf>
    <xf numFmtId="0" fontId="5" fillId="20" borderId="34" xfId="50" applyFont="1" applyFill="1" applyBorder="1" applyAlignment="1" applyProtection="1">
      <alignment horizontal="center" vertical="center" wrapText="1"/>
      <protection hidden="1"/>
    </xf>
    <xf numFmtId="0" fontId="5" fillId="20" borderId="20" xfId="50" applyFont="1" applyFill="1" applyBorder="1" applyAlignment="1" applyProtection="1">
      <alignment horizontal="center" vertical="center" wrapText="1"/>
      <protection hidden="1"/>
    </xf>
    <xf numFmtId="0" fontId="5" fillId="20" borderId="21" xfId="50" applyFont="1" applyFill="1" applyBorder="1" applyAlignment="1" applyProtection="1">
      <alignment horizontal="center" vertical="center" wrapText="1"/>
      <protection hidden="1"/>
    </xf>
    <xf numFmtId="0" fontId="2" fillId="0" borderId="40" xfId="50" applyFont="1" applyBorder="1" applyAlignment="1" applyProtection="1">
      <alignment horizontal="center" vertical="center"/>
      <protection hidden="1"/>
    </xf>
    <xf numFmtId="0" fontId="2" fillId="0" borderId="41" xfId="50" applyFont="1" applyBorder="1" applyAlignment="1" applyProtection="1">
      <alignment horizontal="center" vertical="center"/>
      <protection hidden="1"/>
    </xf>
    <xf numFmtId="0" fontId="5" fillId="20" borderId="22" xfId="50" applyFont="1" applyFill="1" applyBorder="1" applyAlignment="1" applyProtection="1">
      <alignment horizontal="center" vertical="center" wrapText="1"/>
      <protection hidden="1"/>
    </xf>
    <xf numFmtId="0" fontId="5" fillId="20" borderId="23" xfId="50" applyFont="1" applyFill="1" applyBorder="1" applyAlignment="1" applyProtection="1">
      <alignment horizontal="center" vertical="center" wrapText="1"/>
      <protection hidden="1"/>
    </xf>
    <xf numFmtId="0" fontId="9" fillId="0" borderId="0" xfId="50" applyFont="1" applyBorder="1" applyAlignment="1" applyProtection="1">
      <alignment horizontal="center" vertical="center"/>
      <protection hidden="1"/>
    </xf>
    <xf numFmtId="0" fontId="5" fillId="20" borderId="35" xfId="50" applyFont="1" applyFill="1" applyBorder="1" applyAlignment="1" applyProtection="1">
      <alignment horizontal="center" vertical="center" wrapText="1"/>
      <protection hidden="1"/>
    </xf>
    <xf numFmtId="0" fontId="2" fillId="0" borderId="25" xfId="50" applyFont="1" applyBorder="1" applyAlignment="1" applyProtection="1">
      <alignment horizontal="center" vertical="center"/>
      <protection hidden="1"/>
    </xf>
    <xf numFmtId="0" fontId="2" fillId="0" borderId="26" xfId="50" applyFont="1" applyBorder="1" applyAlignment="1" applyProtection="1">
      <alignment horizontal="center" vertical="center"/>
      <protection hidden="1"/>
    </xf>
    <xf numFmtId="0" fontId="2" fillId="0" borderId="18" xfId="50" applyFont="1" applyBorder="1" applyAlignment="1" applyProtection="1">
      <alignment horizontal="center" vertical="center"/>
      <protection hidden="1"/>
    </xf>
    <xf numFmtId="0" fontId="4" fillId="0" borderId="39" xfId="50" applyFont="1" applyBorder="1" applyAlignment="1" applyProtection="1">
      <alignment horizontal="center" vertical="center"/>
      <protection hidden="1"/>
    </xf>
    <xf numFmtId="164" fontId="1" fillId="0" borderId="0" xfId="50" applyNumberFormat="1" applyFont="1" applyAlignment="1" applyProtection="1">
      <alignment horizontal="center" vertical="center" shrinkToFit="1"/>
      <protection hidden="1"/>
    </xf>
    <xf numFmtId="0" fontId="7" fillId="0" borderId="31" xfId="50" applyFont="1" applyBorder="1" applyAlignment="1" applyProtection="1">
      <alignment horizontal="center" vertical="center"/>
      <protection hidden="1"/>
    </xf>
    <xf numFmtId="0" fontId="7" fillId="0" borderId="42" xfId="50" applyFont="1" applyBorder="1" applyAlignment="1" applyProtection="1">
      <alignment horizontal="center" vertical="center"/>
      <protection hidden="1"/>
    </xf>
    <xf numFmtId="0" fontId="7" fillId="0" borderId="43" xfId="50" applyFont="1" applyBorder="1" applyAlignment="1" applyProtection="1">
      <alignment horizontal="center" vertical="center"/>
      <protection hidden="1"/>
    </xf>
    <xf numFmtId="0" fontId="7" fillId="0" borderId="44" xfId="50" applyFont="1" applyBorder="1" applyAlignment="1" applyProtection="1">
      <alignment horizontal="center" vertical="center"/>
      <protection hidden="1"/>
    </xf>
    <xf numFmtId="0" fontId="5" fillId="20" borderId="22" xfId="50" applyFont="1" applyFill="1" applyBorder="1" applyAlignment="1" applyProtection="1">
      <alignment horizontal="center" vertical="center"/>
      <protection hidden="1"/>
    </xf>
    <xf numFmtId="0" fontId="5" fillId="20" borderId="23" xfId="50" applyFont="1" applyFill="1" applyBorder="1" applyAlignment="1" applyProtection="1">
      <alignment horizontal="center" vertical="center"/>
      <protection hidden="1"/>
    </xf>
    <xf numFmtId="0" fontId="5" fillId="20" borderId="20" xfId="50" applyFont="1" applyFill="1" applyBorder="1" applyAlignment="1" applyProtection="1">
      <alignment horizontal="center" vertical="center"/>
      <protection hidden="1"/>
    </xf>
    <xf numFmtId="0" fontId="5" fillId="20" borderId="21" xfId="50" applyFont="1" applyFill="1" applyBorder="1" applyAlignment="1" applyProtection="1">
      <alignment horizontal="center" vertical="center"/>
      <protection hidden="1"/>
    </xf>
    <xf numFmtId="0" fontId="9" fillId="0" borderId="39" xfId="50" applyFont="1" applyBorder="1" applyAlignment="1" applyProtection="1">
      <alignment horizontal="center" vertical="center"/>
      <protection hidden="1"/>
    </xf>
    <xf numFmtId="0" fontId="5" fillId="20" borderId="45" xfId="50" applyFont="1" applyFill="1" applyBorder="1" applyAlignment="1" applyProtection="1">
      <alignment horizontal="center" vertical="center" wrapText="1"/>
      <protection locked="0"/>
    </xf>
    <xf numFmtId="0" fontId="5" fillId="20" borderId="46" xfId="50" applyFont="1" applyFill="1" applyBorder="1" applyAlignment="1" applyProtection="1">
      <alignment horizontal="center" vertical="center" wrapText="1"/>
      <protection locked="0"/>
    </xf>
    <xf numFmtId="0" fontId="2" fillId="0" borderId="40" xfId="50" applyFont="1" applyBorder="1" applyAlignment="1" applyProtection="1">
      <alignment horizontal="center" vertical="center" wrapText="1"/>
      <protection locked="0"/>
    </xf>
    <xf numFmtId="0" fontId="2" fillId="0" borderId="41" xfId="50" applyFont="1" applyBorder="1" applyAlignment="1" applyProtection="1">
      <alignment horizontal="center" vertical="center" wrapText="1"/>
      <protection locked="0"/>
    </xf>
    <xf numFmtId="0" fontId="5" fillId="0" borderId="47" xfId="50" applyFont="1" applyBorder="1" applyAlignment="1" applyProtection="1">
      <alignment horizontal="center" vertical="center"/>
      <protection hidden="1"/>
    </xf>
    <xf numFmtId="0" fontId="5" fillId="20" borderId="34" xfId="50" applyFont="1" applyFill="1" applyBorder="1" applyAlignment="1" applyProtection="1">
      <alignment horizontal="center" vertical="center"/>
      <protection hidden="1"/>
    </xf>
    <xf numFmtId="0" fontId="5" fillId="20" borderId="35" xfId="50" applyFont="1" applyFill="1" applyBorder="1" applyAlignment="1" applyProtection="1">
      <alignment horizontal="center" vertical="center"/>
      <protection hidden="1"/>
    </xf>
    <xf numFmtId="0" fontId="1" fillId="0" borderId="25" xfId="50" applyBorder="1" applyAlignment="1" applyProtection="1">
      <alignment horizontal="center" vertical="center"/>
      <protection hidden="1"/>
    </xf>
    <xf numFmtId="0" fontId="1" fillId="0" borderId="26" xfId="50" applyBorder="1" applyAlignment="1" applyProtection="1">
      <alignment horizontal="center" vertical="center"/>
      <protection hidden="1"/>
    </xf>
    <xf numFmtId="0" fontId="1" fillId="0" borderId="18" xfId="50" applyBorder="1" applyAlignment="1" applyProtection="1">
      <alignment horizontal="center" vertical="center"/>
      <protection hidden="1"/>
    </xf>
    <xf numFmtId="0" fontId="4" fillId="20" borderId="16" xfId="50" applyFont="1" applyFill="1" applyBorder="1" applyAlignment="1" applyProtection="1">
      <alignment horizontal="center" vertical="center" wrapText="1"/>
      <protection hidden="1"/>
    </xf>
    <xf numFmtId="0" fontId="4" fillId="20" borderId="21" xfId="50" applyFont="1" applyFill="1" applyBorder="1" applyAlignment="1" applyProtection="1">
      <alignment horizontal="center" vertical="center" wrapText="1"/>
      <protection hidden="1"/>
    </xf>
    <xf numFmtId="0" fontId="2" fillId="0" borderId="48" xfId="50" applyFont="1" applyBorder="1" applyAlignment="1" applyProtection="1">
      <alignment horizontal="center" vertical="center" wrapText="1"/>
      <protection hidden="1"/>
    </xf>
    <xf numFmtId="0" fontId="2" fillId="0" borderId="41" xfId="50" applyFont="1" applyBorder="1" applyAlignment="1" applyProtection="1">
      <alignment horizontal="center" vertical="center" wrapText="1"/>
      <protection hidden="1"/>
    </xf>
    <xf numFmtId="0" fontId="5" fillId="0" borderId="20" xfId="50" applyFont="1" applyBorder="1" applyAlignment="1" applyProtection="1">
      <alignment horizontal="center" vertical="center"/>
      <protection hidden="1"/>
    </xf>
    <xf numFmtId="0" fontId="5" fillId="0" borderId="22" xfId="50" applyFont="1" applyBorder="1" applyAlignment="1" applyProtection="1">
      <alignment horizontal="center" vertical="center"/>
      <protection hidden="1"/>
    </xf>
    <xf numFmtId="0" fontId="5" fillId="0" borderId="21" xfId="50" applyFont="1" applyBorder="1" applyAlignment="1" applyProtection="1">
      <alignment horizontal="center" vertical="center"/>
      <protection hidden="1"/>
    </xf>
    <xf numFmtId="0" fontId="5" fillId="0" borderId="23" xfId="50" applyFont="1" applyBorder="1" applyAlignment="1" applyProtection="1">
      <alignment horizontal="center" vertical="center"/>
      <protection hidden="1"/>
    </xf>
    <xf numFmtId="0" fontId="4" fillId="20" borderId="36" xfId="50" applyFont="1" applyFill="1" applyBorder="1" applyAlignment="1" applyProtection="1">
      <alignment horizontal="center" vertical="center" wrapText="1"/>
      <protection hidden="1"/>
    </xf>
    <xf numFmtId="0" fontId="4" fillId="20" borderId="23" xfId="50" applyFont="1" applyFill="1" applyBorder="1" applyAlignment="1" applyProtection="1">
      <alignment horizontal="center" vertical="center" wrapText="1"/>
      <protection hidden="1"/>
    </xf>
    <xf numFmtId="0" fontId="2" fillId="0" borderId="11" xfId="50" applyFont="1" applyBorder="1" applyAlignment="1" applyProtection="1">
      <alignment horizontal="center" vertical="center" wrapText="1"/>
      <protection hidden="1"/>
    </xf>
    <xf numFmtId="0" fontId="4" fillId="20" borderId="49" xfId="50" applyFont="1" applyFill="1" applyBorder="1" applyAlignment="1" applyProtection="1">
      <alignment horizontal="center" vertical="center" wrapText="1"/>
      <protection hidden="1"/>
    </xf>
    <xf numFmtId="0" fontId="4" fillId="20" borderId="19" xfId="50" applyFont="1" applyFill="1" applyBorder="1" applyAlignment="1" applyProtection="1">
      <alignment horizontal="center" vertical="center" wrapText="1"/>
      <protection hidden="1"/>
    </xf>
    <xf numFmtId="0" fontId="2" fillId="24" borderId="48" xfId="50" applyFont="1" applyFill="1" applyBorder="1" applyAlignment="1" applyProtection="1">
      <alignment horizontal="center" vertical="center" wrapText="1"/>
      <protection hidden="1"/>
    </xf>
    <xf numFmtId="165" fontId="1" fillId="0" borderId="0" xfId="50" applyNumberFormat="1" applyFont="1" applyAlignment="1" applyProtection="1">
      <alignment horizontal="center" vertical="center" shrinkToFit="1"/>
      <protection hidden="1"/>
    </xf>
    <xf numFmtId="0" fontId="2" fillId="0" borderId="30" xfId="50" applyFont="1" applyBorder="1" applyAlignment="1" applyProtection="1">
      <alignment horizontal="center" vertical="center"/>
      <protection hidden="1"/>
    </xf>
    <xf numFmtId="0" fontId="5" fillId="20" borderId="13" xfId="50" applyFont="1" applyFill="1" applyBorder="1" applyAlignment="1" applyProtection="1">
      <alignment horizontal="center" vertical="center" wrapText="1"/>
      <protection hidden="1"/>
    </xf>
    <xf numFmtId="0" fontId="2" fillId="24" borderId="40" xfId="50" applyFont="1" applyFill="1" applyBorder="1" applyAlignment="1" applyProtection="1">
      <alignment horizontal="center" vertical="center"/>
      <protection hidden="1"/>
    </xf>
    <xf numFmtId="0" fontId="2" fillId="27" borderId="33" xfId="50" applyFont="1" applyFill="1" applyBorder="1" applyAlignment="1" applyProtection="1">
      <alignment horizontal="center" vertical="center"/>
      <protection hidden="1"/>
    </xf>
    <xf numFmtId="0" fontId="5" fillId="20" borderId="50" xfId="50" applyFont="1" applyFill="1" applyBorder="1" applyAlignment="1" applyProtection="1">
      <alignment horizontal="center" vertical="center" wrapText="1"/>
      <protection hidden="1"/>
    </xf>
    <xf numFmtId="0" fontId="5" fillId="20" borderId="51" xfId="50" applyFont="1" applyFill="1" applyBorder="1" applyAlignment="1" applyProtection="1">
      <alignment horizontal="center" vertical="center" wrapText="1"/>
      <protection hidden="1"/>
    </xf>
    <xf numFmtId="0" fontId="2" fillId="27" borderId="12" xfId="50" applyFont="1" applyFill="1" applyBorder="1" applyAlignment="1" applyProtection="1">
      <alignment horizontal="center" vertical="center" wrapText="1"/>
      <protection hidden="1"/>
    </xf>
    <xf numFmtId="0" fontId="2" fillId="27" borderId="33" xfId="50" applyFont="1" applyFill="1" applyBorder="1" applyAlignment="1" applyProtection="1">
      <alignment horizontal="center" vertical="center" wrapText="1"/>
      <protection hidden="1"/>
    </xf>
    <xf numFmtId="0" fontId="2" fillId="27" borderId="16" xfId="50" applyFont="1" applyFill="1" applyBorder="1" applyAlignment="1" applyProtection="1">
      <alignment horizontal="center" vertical="center" wrapText="1"/>
      <protection hidden="1"/>
    </xf>
    <xf numFmtId="0" fontId="2" fillId="0" borderId="40" xfId="50" applyFont="1" applyFill="1" applyBorder="1" applyAlignment="1" applyProtection="1">
      <alignment horizontal="center" vertical="center"/>
      <protection hidden="1"/>
    </xf>
    <xf numFmtId="0" fontId="2" fillId="0" borderId="30" xfId="5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90" zoomScaleNormal="90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421875" style="0" bestFit="1" customWidth="1"/>
    <col min="4" max="4" width="24.421875" style="0" customWidth="1"/>
    <col min="5" max="5" width="4.8515625" style="0" customWidth="1"/>
    <col min="6" max="6" width="7.7109375" style="0" customWidth="1"/>
    <col min="7" max="7" width="33.8515625" style="0" customWidth="1"/>
    <col min="8" max="22" width="5.28125" style="0" customWidth="1"/>
    <col min="23" max="24" width="5.7109375" style="0" customWidth="1"/>
  </cols>
  <sheetData>
    <row r="1" spans="1:22" ht="15.75" thickBot="1">
      <c r="A1" s="1"/>
      <c r="B1" s="1"/>
      <c r="C1" s="2">
        <v>6</v>
      </c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44" t="s">
        <v>0</v>
      </c>
      <c r="Q1" s="144"/>
      <c r="R1" s="144"/>
      <c r="S1" s="4"/>
      <c r="T1" s="4"/>
      <c r="U1" s="1"/>
      <c r="V1" s="1"/>
    </row>
    <row r="2" spans="1:22" ht="16.5" customHeight="1" thickBot="1">
      <c r="A2" s="1"/>
      <c r="B2" s="1"/>
      <c r="C2" s="5"/>
      <c r="D2" s="1"/>
      <c r="E2" s="1"/>
      <c r="F2" s="6" t="s">
        <v>1</v>
      </c>
      <c r="G2" s="7" t="s">
        <v>2</v>
      </c>
      <c r="H2" s="1">
        <v>3</v>
      </c>
      <c r="I2" s="1"/>
      <c r="J2" s="8" t="s">
        <v>3</v>
      </c>
      <c r="K2" s="145">
        <f ca="1">TODAY()</f>
        <v>41429</v>
      </c>
      <c r="L2" s="145"/>
      <c r="M2" s="145"/>
      <c r="N2" s="145"/>
      <c r="O2" s="1"/>
      <c r="P2" s="146" t="s">
        <v>4</v>
      </c>
      <c r="Q2" s="146"/>
      <c r="R2" s="148"/>
      <c r="S2" s="9"/>
      <c r="T2" s="9"/>
      <c r="U2" s="10"/>
      <c r="V2" s="9"/>
    </row>
    <row r="3" spans="1:22" ht="13.5" customHeight="1" thickBot="1">
      <c r="A3" s="1"/>
      <c r="B3" s="1"/>
      <c r="C3" s="5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47"/>
      <c r="Q3" s="147"/>
      <c r="R3" s="149"/>
      <c r="S3" s="9"/>
      <c r="T3" s="9"/>
      <c r="U3" s="9"/>
      <c r="V3" s="9"/>
    </row>
    <row r="4" spans="1:22" ht="15">
      <c r="A4" s="1"/>
      <c r="B4" s="1"/>
      <c r="C4" s="5"/>
      <c r="D4" s="1"/>
      <c r="E4" s="1"/>
      <c r="F4" s="11"/>
      <c r="G4" s="141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5"/>
      <c r="D5" s="1"/>
      <c r="E5" s="1"/>
      <c r="F5" s="11" t="s">
        <v>6</v>
      </c>
      <c r="G5" s="142"/>
      <c r="H5" s="1"/>
      <c r="I5" s="1"/>
      <c r="J5" s="8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"/>
      <c r="C6" s="5"/>
      <c r="D6" s="1"/>
      <c r="E6" s="1"/>
      <c r="F6" s="3"/>
      <c r="G6" s="143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2"/>
      <c r="V6" s="1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</row>
    <row r="9" spans="1:22" ht="34.5" customHeight="1">
      <c r="A9" s="17" t="s">
        <v>30</v>
      </c>
      <c r="B9" s="17">
        <v>44</v>
      </c>
      <c r="C9" s="18">
        <f aca="true" ca="1" t="shared" si="0" ref="C9:C14">OFFSET(C9,8,0)</f>
        <v>1</v>
      </c>
      <c r="D9" s="19" t="s">
        <v>31</v>
      </c>
      <c r="E9" s="17" t="s">
        <v>32</v>
      </c>
      <c r="F9" s="17">
        <v>68</v>
      </c>
      <c r="G9" s="20" t="s">
        <v>33</v>
      </c>
      <c r="H9" s="21" t="s">
        <v>34</v>
      </c>
      <c r="I9" s="22"/>
      <c r="J9" s="22"/>
      <c r="K9" s="21" t="s">
        <v>35</v>
      </c>
      <c r="L9" s="22"/>
      <c r="M9" s="22"/>
      <c r="N9" s="21" t="s">
        <v>35</v>
      </c>
      <c r="O9" s="22"/>
      <c r="P9" s="22"/>
      <c r="Q9" s="21" t="s">
        <v>35</v>
      </c>
      <c r="R9" s="22"/>
      <c r="S9" s="22"/>
      <c r="T9" s="22"/>
      <c r="U9" s="21" t="s">
        <v>35</v>
      </c>
      <c r="V9" s="22"/>
    </row>
    <row r="10" spans="1:22" ht="34.5" customHeight="1">
      <c r="A10" s="17" t="s">
        <v>30</v>
      </c>
      <c r="B10" s="17">
        <v>49</v>
      </c>
      <c r="C10" s="18">
        <f ca="1" t="shared" si="0"/>
        <v>2</v>
      </c>
      <c r="D10" s="19" t="s">
        <v>36</v>
      </c>
      <c r="E10" s="17" t="s">
        <v>32</v>
      </c>
      <c r="F10" s="17">
        <v>70</v>
      </c>
      <c r="G10" s="20" t="s">
        <v>37</v>
      </c>
      <c r="H10" s="21" t="s">
        <v>35</v>
      </c>
      <c r="I10" s="22"/>
      <c r="J10" s="22"/>
      <c r="K10" s="22"/>
      <c r="L10" s="22"/>
      <c r="M10" s="21" t="s">
        <v>34</v>
      </c>
      <c r="N10" s="22"/>
      <c r="O10" s="21" t="s">
        <v>35</v>
      </c>
      <c r="P10" s="22"/>
      <c r="Q10" s="22"/>
      <c r="R10" s="21" t="s">
        <v>35</v>
      </c>
      <c r="S10" s="22"/>
      <c r="T10" s="22"/>
      <c r="U10" s="22"/>
      <c r="V10" s="21" t="s">
        <v>34</v>
      </c>
    </row>
    <row r="11" spans="1:22" ht="34.5" customHeight="1">
      <c r="A11" s="17" t="s">
        <v>30</v>
      </c>
      <c r="B11" s="17">
        <v>85</v>
      </c>
      <c r="C11" s="18">
        <f ca="1" t="shared" si="0"/>
        <v>3</v>
      </c>
      <c r="D11" s="19" t="s">
        <v>38</v>
      </c>
      <c r="E11" s="17" t="s">
        <v>32</v>
      </c>
      <c r="F11" s="17">
        <v>74</v>
      </c>
      <c r="G11" s="20" t="s">
        <v>39</v>
      </c>
      <c r="H11" s="22"/>
      <c r="I11" s="21" t="s">
        <v>35</v>
      </c>
      <c r="J11" s="22"/>
      <c r="K11" s="22"/>
      <c r="L11" s="21" t="s">
        <v>34</v>
      </c>
      <c r="M11" s="22"/>
      <c r="N11" s="21" t="s">
        <v>34</v>
      </c>
      <c r="O11" s="22"/>
      <c r="P11" s="22"/>
      <c r="Q11" s="22"/>
      <c r="R11" s="22"/>
      <c r="S11" s="21" t="s">
        <v>34</v>
      </c>
      <c r="T11" s="22"/>
      <c r="U11" s="22"/>
      <c r="V11" s="21" t="s">
        <v>35</v>
      </c>
    </row>
    <row r="12" spans="1:22" ht="34.5" customHeight="1">
      <c r="A12" s="17" t="s">
        <v>30</v>
      </c>
      <c r="B12" s="17">
        <v>44</v>
      </c>
      <c r="C12" s="18">
        <f ca="1" t="shared" si="0"/>
        <v>4</v>
      </c>
      <c r="D12" s="19" t="s">
        <v>40</v>
      </c>
      <c r="E12" s="17" t="s">
        <v>32</v>
      </c>
      <c r="F12" s="17">
        <v>75</v>
      </c>
      <c r="G12" s="20" t="s">
        <v>41</v>
      </c>
      <c r="H12" s="22"/>
      <c r="I12" s="21" t="s">
        <v>34</v>
      </c>
      <c r="J12" s="22"/>
      <c r="K12" s="21" t="s">
        <v>34</v>
      </c>
      <c r="L12" s="22"/>
      <c r="M12" s="22"/>
      <c r="N12" s="22"/>
      <c r="O12" s="22"/>
      <c r="P12" s="21" t="s">
        <v>34</v>
      </c>
      <c r="Q12" s="22"/>
      <c r="R12" s="21" t="s">
        <v>34</v>
      </c>
      <c r="S12" s="22"/>
      <c r="T12" s="21" t="s">
        <v>34</v>
      </c>
      <c r="U12" s="22"/>
      <c r="V12" s="22"/>
    </row>
    <row r="13" spans="1:22" ht="34.5" customHeight="1">
      <c r="A13" s="17" t="s">
        <v>30</v>
      </c>
      <c r="B13" s="17">
        <v>85</v>
      </c>
      <c r="C13" s="18">
        <f ca="1" t="shared" si="0"/>
        <v>5</v>
      </c>
      <c r="D13" s="19" t="s">
        <v>42</v>
      </c>
      <c r="E13" s="17" t="s">
        <v>32</v>
      </c>
      <c r="F13" s="17">
        <v>75</v>
      </c>
      <c r="G13" s="20" t="s">
        <v>43</v>
      </c>
      <c r="H13" s="22"/>
      <c r="I13" s="22"/>
      <c r="J13" s="21" t="s">
        <v>34</v>
      </c>
      <c r="K13" s="22"/>
      <c r="L13" s="22"/>
      <c r="M13" s="21" t="s">
        <v>35</v>
      </c>
      <c r="N13" s="22"/>
      <c r="O13" s="22"/>
      <c r="P13" s="21" t="s">
        <v>35</v>
      </c>
      <c r="Q13" s="22"/>
      <c r="R13" s="22"/>
      <c r="S13" s="21" t="s">
        <v>44</v>
      </c>
      <c r="T13" s="22"/>
      <c r="U13" s="21" t="s">
        <v>34</v>
      </c>
      <c r="V13" s="22"/>
    </row>
    <row r="14" spans="1:22" ht="34.5" customHeight="1">
      <c r="A14" s="17" t="s">
        <v>30</v>
      </c>
      <c r="B14" s="17">
        <v>53</v>
      </c>
      <c r="C14" s="18">
        <f ca="1" t="shared" si="0"/>
        <v>6</v>
      </c>
      <c r="D14" s="19" t="s">
        <v>45</v>
      </c>
      <c r="E14" s="17" t="s">
        <v>32</v>
      </c>
      <c r="F14" s="17">
        <v>76</v>
      </c>
      <c r="G14" s="20" t="s">
        <v>46</v>
      </c>
      <c r="H14" s="22"/>
      <c r="I14" s="22"/>
      <c r="J14" s="21" t="s">
        <v>35</v>
      </c>
      <c r="K14" s="22"/>
      <c r="L14" s="21" t="s">
        <v>35</v>
      </c>
      <c r="M14" s="22"/>
      <c r="N14" s="22"/>
      <c r="O14" s="21" t="s">
        <v>34</v>
      </c>
      <c r="P14" s="22"/>
      <c r="Q14" s="21" t="s">
        <v>34</v>
      </c>
      <c r="R14" s="22"/>
      <c r="S14" s="22"/>
      <c r="T14" s="21" t="s">
        <v>35</v>
      </c>
      <c r="U14" s="22"/>
      <c r="V14" s="22"/>
    </row>
    <row r="15" spans="1:22" ht="24" customHeight="1" thickBot="1">
      <c r="A15" s="1"/>
      <c r="B15" s="1"/>
      <c r="C15" s="5"/>
      <c r="D15" s="23"/>
      <c r="E15" s="23"/>
      <c r="F15" s="23"/>
      <c r="G15" s="23"/>
      <c r="H15" s="3"/>
      <c r="I15" s="3"/>
      <c r="J15" s="3"/>
      <c r="K15" s="3"/>
      <c r="L15" s="3"/>
      <c r="M15" s="139"/>
      <c r="N15" s="139"/>
      <c r="O15" s="139"/>
      <c r="P15" s="139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4" t="s">
        <v>47</v>
      </c>
      <c r="G16" s="25" t="s">
        <v>14</v>
      </c>
      <c r="H16" s="26" t="s">
        <v>48</v>
      </c>
      <c r="I16" s="27" t="s">
        <v>49</v>
      </c>
      <c r="J16" s="27" t="s">
        <v>50</v>
      </c>
      <c r="K16" s="27" t="s">
        <v>51</v>
      </c>
      <c r="L16" s="28" t="s">
        <v>52</v>
      </c>
      <c r="M16" s="129" t="s">
        <v>53</v>
      </c>
      <c r="N16" s="130"/>
      <c r="O16" s="29" t="s">
        <v>54</v>
      </c>
      <c r="P16" s="135" t="s">
        <v>55</v>
      </c>
      <c r="Q16" s="136"/>
      <c r="R16" s="3"/>
      <c r="S16" s="30"/>
      <c r="T16" s="131" t="s">
        <v>56</v>
      </c>
      <c r="U16" s="131"/>
      <c r="V16" s="3"/>
    </row>
    <row r="17" spans="1:22" ht="27" customHeight="1" thickBot="1">
      <c r="A17" s="17" t="str">
        <f aca="true" ca="1" t="shared" si="1" ref="A17:B22">OFFSET(A17,-8,0)</f>
        <v>PDL</v>
      </c>
      <c r="B17" s="17">
        <f ca="1" t="shared" si="1"/>
        <v>44</v>
      </c>
      <c r="C17" s="13">
        <v>1</v>
      </c>
      <c r="D17" s="31" t="str">
        <f aca="true" ca="1" t="shared" si="2" ref="D17:E22">OFFSET(D17,-8,0)</f>
        <v>CHAUVEAU Sébastien</v>
      </c>
      <c r="E17" s="17" t="str">
        <f ca="1" t="shared" si="2"/>
        <v>1</v>
      </c>
      <c r="F17" s="17">
        <v>0</v>
      </c>
      <c r="G17" s="17" t="str">
        <f aca="true" ca="1" t="shared" si="3" ref="G17:G22">OFFSET(G17,-8,0)</f>
        <v>JC DE PORNIC</v>
      </c>
      <c r="H17" s="32">
        <v>0</v>
      </c>
      <c r="I17" s="33">
        <v>10</v>
      </c>
      <c r="J17" s="33">
        <v>10</v>
      </c>
      <c r="K17" s="33">
        <v>10</v>
      </c>
      <c r="L17" s="34">
        <v>10</v>
      </c>
      <c r="M17" s="132">
        <f aca="true" t="shared" si="4" ref="M17:M22">SUM(H17:L17)</f>
        <v>40</v>
      </c>
      <c r="N17" s="140"/>
      <c r="O17" s="29"/>
      <c r="P17" s="135">
        <f aca="true" ca="1" t="shared" si="5" ref="P17:P22">SUM(OFFSET(P17,0,-10),OFFSET(P17,0,-3))</f>
        <v>40</v>
      </c>
      <c r="Q17" s="136"/>
      <c r="R17" s="3"/>
      <c r="S17" s="3"/>
      <c r="T17" s="26" t="s">
        <v>57</v>
      </c>
      <c r="U17" s="28" t="s">
        <v>58</v>
      </c>
      <c r="V17" s="3"/>
    </row>
    <row r="18" spans="1:22" ht="27" customHeight="1" thickBot="1">
      <c r="A18" s="17" t="str">
        <f ca="1" t="shared" si="1"/>
        <v>PDL</v>
      </c>
      <c r="B18" s="17">
        <f ca="1" t="shared" si="1"/>
        <v>49</v>
      </c>
      <c r="C18" s="13">
        <v>2</v>
      </c>
      <c r="D18" s="31" t="str">
        <f ca="1" t="shared" si="2"/>
        <v>BABIN Romuald</v>
      </c>
      <c r="E18" s="17" t="str">
        <f ca="1" t="shared" si="2"/>
        <v>1</v>
      </c>
      <c r="F18" s="17">
        <v>60</v>
      </c>
      <c r="G18" s="17" t="str">
        <f ca="1" t="shared" si="3"/>
        <v>J C TRELAZEEN</v>
      </c>
      <c r="H18" s="35">
        <v>10</v>
      </c>
      <c r="I18" s="36">
        <v>0</v>
      </c>
      <c r="J18" s="36">
        <v>10</v>
      </c>
      <c r="K18" s="36">
        <v>10</v>
      </c>
      <c r="L18" s="37">
        <v>0</v>
      </c>
      <c r="M18" s="133">
        <f t="shared" si="4"/>
        <v>30</v>
      </c>
      <c r="N18" s="134"/>
      <c r="O18" s="29"/>
      <c r="P18" s="135">
        <f ca="1" t="shared" si="5"/>
        <v>90</v>
      </c>
      <c r="Q18" s="136"/>
      <c r="R18" s="3"/>
      <c r="S18" s="3"/>
      <c r="T18" s="38">
        <v>7</v>
      </c>
      <c r="U18" s="39">
        <v>10</v>
      </c>
      <c r="V18" s="3"/>
    </row>
    <row r="19" spans="1:22" ht="27" customHeight="1">
      <c r="A19" s="17" t="str">
        <f ca="1" t="shared" si="1"/>
        <v>PDL</v>
      </c>
      <c r="B19" s="17">
        <f ca="1" t="shared" si="1"/>
        <v>85</v>
      </c>
      <c r="C19" s="13">
        <v>3</v>
      </c>
      <c r="D19" s="31" t="str">
        <f ca="1" t="shared" si="2"/>
        <v>POTIER David</v>
      </c>
      <c r="E19" s="17" t="str">
        <f ca="1" t="shared" si="2"/>
        <v>1</v>
      </c>
      <c r="F19" s="17">
        <v>20</v>
      </c>
      <c r="G19" s="17" t="str">
        <f ca="1" t="shared" si="3"/>
        <v>JUDO COTE DE LUMIERE</v>
      </c>
      <c r="H19" s="35">
        <v>10</v>
      </c>
      <c r="I19" s="36">
        <v>0</v>
      </c>
      <c r="J19" s="36">
        <v>0</v>
      </c>
      <c r="K19" s="36">
        <v>0</v>
      </c>
      <c r="L19" s="37">
        <v>10</v>
      </c>
      <c r="M19" s="133">
        <f t="shared" si="4"/>
        <v>20</v>
      </c>
      <c r="N19" s="134"/>
      <c r="O19" s="29"/>
      <c r="P19" s="135">
        <f ca="1" t="shared" si="5"/>
        <v>40</v>
      </c>
      <c r="Q19" s="136"/>
      <c r="R19" s="3"/>
      <c r="S19" s="3"/>
      <c r="T19" s="3"/>
      <c r="U19" s="3"/>
      <c r="V19" s="3"/>
    </row>
    <row r="20" spans="1:22" ht="27" customHeight="1">
      <c r="A20" s="17" t="str">
        <f ca="1" t="shared" si="1"/>
        <v>PDL</v>
      </c>
      <c r="B20" s="17">
        <f ca="1" t="shared" si="1"/>
        <v>44</v>
      </c>
      <c r="C20" s="13">
        <v>4</v>
      </c>
      <c r="D20" s="31" t="str">
        <f ca="1" t="shared" si="2"/>
        <v>HEURTAULT Loic</v>
      </c>
      <c r="E20" s="17" t="str">
        <f ca="1" t="shared" si="2"/>
        <v>1</v>
      </c>
      <c r="F20" s="17">
        <v>80</v>
      </c>
      <c r="G20" s="17" t="str">
        <f ca="1" t="shared" si="3"/>
        <v>J.C.DE HERIC</v>
      </c>
      <c r="H20" s="35">
        <v>0</v>
      </c>
      <c r="I20" s="36">
        <v>0</v>
      </c>
      <c r="J20" s="36">
        <v>0</v>
      </c>
      <c r="K20" s="36">
        <v>0</v>
      </c>
      <c r="L20" s="37">
        <v>0</v>
      </c>
      <c r="M20" s="133">
        <f t="shared" si="4"/>
        <v>0</v>
      </c>
      <c r="N20" s="134"/>
      <c r="O20" s="29"/>
      <c r="P20" s="135">
        <f ca="1" t="shared" si="5"/>
        <v>80</v>
      </c>
      <c r="Q20" s="136"/>
      <c r="R20" s="3"/>
      <c r="S20" s="3"/>
      <c r="T20" s="3"/>
      <c r="U20" s="3"/>
      <c r="V20" s="3"/>
    </row>
    <row r="21" spans="1:22" ht="27" customHeight="1">
      <c r="A21" s="17" t="str">
        <f ca="1" t="shared" si="1"/>
        <v>PDL</v>
      </c>
      <c r="B21" s="17">
        <f ca="1" t="shared" si="1"/>
        <v>85</v>
      </c>
      <c r="C21" s="13">
        <v>5</v>
      </c>
      <c r="D21" s="31" t="str">
        <f ca="1" t="shared" si="2"/>
        <v>LE Berre Alain</v>
      </c>
      <c r="E21" s="17" t="str">
        <f ca="1" t="shared" si="2"/>
        <v>1</v>
      </c>
      <c r="F21" s="17">
        <v>0</v>
      </c>
      <c r="G21" s="17" t="str">
        <f ca="1" t="shared" si="3"/>
        <v>DOJO DE LA SEVRE</v>
      </c>
      <c r="H21" s="35">
        <v>0</v>
      </c>
      <c r="I21" s="36">
        <v>10</v>
      </c>
      <c r="J21" s="36">
        <v>10</v>
      </c>
      <c r="K21" s="36">
        <v>10</v>
      </c>
      <c r="L21" s="37">
        <v>0</v>
      </c>
      <c r="M21" s="133">
        <f t="shared" si="4"/>
        <v>30</v>
      </c>
      <c r="N21" s="134"/>
      <c r="O21" s="29"/>
      <c r="P21" s="135">
        <f ca="1" t="shared" si="5"/>
        <v>30</v>
      </c>
      <c r="Q21" s="136"/>
      <c r="R21" s="3"/>
      <c r="S21" s="3"/>
      <c r="T21" s="3"/>
      <c r="U21" s="3"/>
      <c r="V21" s="3"/>
    </row>
    <row r="22" spans="1:22" ht="27" customHeight="1" thickBot="1">
      <c r="A22" s="17" t="str">
        <f ca="1" t="shared" si="1"/>
        <v>PDL</v>
      </c>
      <c r="B22" s="17">
        <f ca="1" t="shared" si="1"/>
        <v>53</v>
      </c>
      <c r="C22" s="13">
        <v>6</v>
      </c>
      <c r="D22" s="31" t="str">
        <f ca="1" t="shared" si="2"/>
        <v>GUILLON Sebastien</v>
      </c>
      <c r="E22" s="17" t="str">
        <f ca="1" t="shared" si="2"/>
        <v>1</v>
      </c>
      <c r="F22" s="17">
        <v>27</v>
      </c>
      <c r="G22" s="17" t="str">
        <f ca="1" t="shared" si="3"/>
        <v>U.S. DE ST BERTHEVIN</v>
      </c>
      <c r="H22" s="40">
        <v>10</v>
      </c>
      <c r="I22" s="41">
        <v>10</v>
      </c>
      <c r="J22" s="41">
        <v>0</v>
      </c>
      <c r="K22" s="41">
        <v>0</v>
      </c>
      <c r="L22" s="42">
        <v>10</v>
      </c>
      <c r="M22" s="137">
        <f t="shared" si="4"/>
        <v>30</v>
      </c>
      <c r="N22" s="138"/>
      <c r="O22" s="29"/>
      <c r="P22" s="135">
        <f ca="1" t="shared" si="5"/>
        <v>57</v>
      </c>
      <c r="Q22" s="136"/>
      <c r="R22" s="3"/>
      <c r="S22" s="3"/>
      <c r="T22" s="3"/>
      <c r="U22" s="3"/>
      <c r="V22" s="3"/>
    </row>
    <row r="23" spans="1:22" ht="15">
      <c r="A23" s="1"/>
      <c r="B23" s="1"/>
      <c r="C23" s="1"/>
      <c r="D23" s="43"/>
      <c r="E23" s="43"/>
      <c r="F23" s="43"/>
      <c r="G23" s="43"/>
      <c r="H23" s="43"/>
      <c r="I23" s="43"/>
      <c r="J23" s="43"/>
      <c r="K23" s="43"/>
      <c r="L23" s="43"/>
      <c r="M23" s="1"/>
      <c r="N23" s="1" t="s">
        <v>59</v>
      </c>
      <c r="O23" s="1"/>
      <c r="P23" s="1"/>
      <c r="Q23" s="1"/>
      <c r="R23" s="1"/>
      <c r="S23" s="1"/>
      <c r="T23" s="1"/>
      <c r="U23" s="1"/>
      <c r="V23" s="1"/>
    </row>
    <row r="24" spans="1:22" ht="15" hidden="1">
      <c r="A24" s="1"/>
      <c r="B24" s="1"/>
      <c r="C24" s="5">
        <f>COUNT(H17:L22)/2</f>
        <v>15</v>
      </c>
      <c r="D24" s="1"/>
      <c r="E24" s="1"/>
      <c r="F24" s="3"/>
      <c r="G24" s="44" t="s">
        <v>60</v>
      </c>
      <c r="H24" s="45">
        <v>1</v>
      </c>
      <c r="I24" s="45">
        <v>2</v>
      </c>
      <c r="J24" s="45">
        <v>3</v>
      </c>
      <c r="K24" s="45">
        <v>4</v>
      </c>
      <c r="L24" s="45">
        <v>5</v>
      </c>
      <c r="M24" s="45">
        <v>6</v>
      </c>
      <c r="N24" s="45">
        <v>7</v>
      </c>
      <c r="O24" s="45">
        <v>8</v>
      </c>
      <c r="P24" s="45">
        <v>9</v>
      </c>
      <c r="Q24" s="45">
        <v>10</v>
      </c>
      <c r="R24" s="45">
        <v>11</v>
      </c>
      <c r="S24" s="45">
        <v>12</v>
      </c>
      <c r="T24" s="45">
        <v>13</v>
      </c>
      <c r="U24" s="45">
        <v>14</v>
      </c>
      <c r="V24" s="45">
        <v>15</v>
      </c>
    </row>
    <row r="25" spans="1:22" ht="15" hidden="1">
      <c r="A25" s="1"/>
      <c r="B25" s="1"/>
      <c r="C25" s="5"/>
      <c r="D25" s="1"/>
      <c r="E25" s="1"/>
      <c r="F25" s="3"/>
      <c r="G25" s="44" t="s">
        <v>61</v>
      </c>
      <c r="H25" s="45">
        <v>1</v>
      </c>
      <c r="I25" s="45">
        <v>1</v>
      </c>
      <c r="J25" s="45">
        <v>1</v>
      </c>
      <c r="K25" s="45">
        <v>2</v>
      </c>
      <c r="L25" s="45">
        <v>2</v>
      </c>
      <c r="M25" s="45">
        <v>2</v>
      </c>
      <c r="N25" s="45">
        <v>3</v>
      </c>
      <c r="O25" s="45">
        <v>3</v>
      </c>
      <c r="P25" s="45">
        <v>3</v>
      </c>
      <c r="Q25" s="45">
        <v>4</v>
      </c>
      <c r="R25" s="45">
        <v>4</v>
      </c>
      <c r="S25" s="45">
        <v>4</v>
      </c>
      <c r="T25" s="45">
        <v>5</v>
      </c>
      <c r="U25" s="45">
        <v>5</v>
      </c>
      <c r="V25" s="45">
        <v>5</v>
      </c>
    </row>
    <row r="26" spans="1:22" ht="15" hidden="1">
      <c r="A26" s="1"/>
      <c r="B26" s="1"/>
      <c r="C26" s="5"/>
      <c r="D26" s="1"/>
      <c r="E26" s="1"/>
      <c r="F26" s="3"/>
      <c r="G26" s="44" t="s">
        <v>62</v>
      </c>
      <c r="H26" s="45">
        <v>1</v>
      </c>
      <c r="I26" s="45">
        <v>1</v>
      </c>
      <c r="J26" s="45">
        <v>1</v>
      </c>
      <c r="K26" s="45">
        <v>2</v>
      </c>
      <c r="L26" s="45">
        <v>2</v>
      </c>
      <c r="M26" s="45">
        <v>2</v>
      </c>
      <c r="N26" s="45">
        <v>3</v>
      </c>
      <c r="O26" s="45">
        <v>3</v>
      </c>
      <c r="P26" s="45">
        <v>3</v>
      </c>
      <c r="Q26" s="45">
        <v>4</v>
      </c>
      <c r="R26" s="45">
        <v>4</v>
      </c>
      <c r="S26" s="45">
        <v>4</v>
      </c>
      <c r="T26" s="45">
        <v>5</v>
      </c>
      <c r="U26" s="45">
        <v>5</v>
      </c>
      <c r="V26" s="45">
        <v>5</v>
      </c>
    </row>
    <row r="27" spans="1:22" ht="15">
      <c r="A27" s="1"/>
      <c r="B27" s="1"/>
      <c r="C27" s="5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</sheetData>
  <sheetProtection formatCells="0"/>
  <mergeCells count="22">
    <mergeCell ref="P1:R1"/>
    <mergeCell ref="K2:N2"/>
    <mergeCell ref="P2:P3"/>
    <mergeCell ref="Q2:Q3"/>
    <mergeCell ref="R2:R3"/>
    <mergeCell ref="T16:U16"/>
    <mergeCell ref="M17:N17"/>
    <mergeCell ref="P17:Q17"/>
    <mergeCell ref="G4:G6"/>
    <mergeCell ref="M20:N20"/>
    <mergeCell ref="P20:Q20"/>
    <mergeCell ref="M15:P15"/>
    <mergeCell ref="M16:N16"/>
    <mergeCell ref="P16:Q16"/>
    <mergeCell ref="M18:N18"/>
    <mergeCell ref="P18:Q18"/>
    <mergeCell ref="M19:N19"/>
    <mergeCell ref="P19:Q19"/>
    <mergeCell ref="M21:N21"/>
    <mergeCell ref="P21:Q21"/>
    <mergeCell ref="M22:N22"/>
    <mergeCell ref="P22:Q22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90" zoomScaleNormal="90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F23" sqref="F23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421875" style="0" bestFit="1" customWidth="1"/>
    <col min="4" max="4" width="24.421875" style="0" customWidth="1"/>
    <col min="5" max="5" width="4.8515625" style="0" customWidth="1"/>
    <col min="6" max="6" width="7.7109375" style="0" customWidth="1"/>
    <col min="7" max="7" width="33.8515625" style="0" customWidth="1"/>
    <col min="8" max="22" width="5.28125" style="0" customWidth="1"/>
    <col min="23" max="24" width="5.7109375" style="0" customWidth="1"/>
  </cols>
  <sheetData>
    <row r="1" spans="1:22" ht="15.75" thickBot="1">
      <c r="A1" s="1"/>
      <c r="B1" s="1"/>
      <c r="C1" s="2">
        <v>6</v>
      </c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44" t="s">
        <v>0</v>
      </c>
      <c r="Q1" s="144"/>
      <c r="R1" s="144"/>
      <c r="S1" s="4"/>
      <c r="T1" s="4"/>
      <c r="U1" s="1"/>
      <c r="V1" s="1"/>
    </row>
    <row r="2" spans="1:22" ht="16.5" customHeight="1" thickBot="1">
      <c r="A2" s="1"/>
      <c r="B2" s="1"/>
      <c r="C2" s="5"/>
      <c r="D2" s="1"/>
      <c r="E2" s="1"/>
      <c r="F2" s="6" t="s">
        <v>1</v>
      </c>
      <c r="G2" s="7" t="s">
        <v>63</v>
      </c>
      <c r="H2" s="1">
        <v>3</v>
      </c>
      <c r="I2" s="1"/>
      <c r="J2" s="8" t="s">
        <v>3</v>
      </c>
      <c r="K2" s="145">
        <f ca="1">TODAY()</f>
        <v>41429</v>
      </c>
      <c r="L2" s="145"/>
      <c r="M2" s="145"/>
      <c r="N2" s="145"/>
      <c r="O2" s="1"/>
      <c r="P2" s="146" t="s">
        <v>64</v>
      </c>
      <c r="Q2" s="146"/>
      <c r="R2" s="148"/>
      <c r="S2" s="9"/>
      <c r="T2" s="9"/>
      <c r="U2" s="10"/>
      <c r="V2" s="9"/>
    </row>
    <row r="3" spans="1:22" ht="13.5" customHeight="1" thickBot="1">
      <c r="A3" s="1"/>
      <c r="B3" s="1"/>
      <c r="C3" s="5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47"/>
      <c r="Q3" s="147"/>
      <c r="R3" s="149"/>
      <c r="S3" s="9"/>
      <c r="T3" s="9"/>
      <c r="U3" s="9"/>
      <c r="V3" s="9"/>
    </row>
    <row r="4" spans="1:22" ht="15">
      <c r="A4" s="1"/>
      <c r="B4" s="1"/>
      <c r="C4" s="5"/>
      <c r="D4" s="1"/>
      <c r="E4" s="1"/>
      <c r="F4" s="11"/>
      <c r="G4" s="141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5"/>
      <c r="D5" s="1"/>
      <c r="E5" s="1"/>
      <c r="F5" s="11" t="s">
        <v>6</v>
      </c>
      <c r="G5" s="142"/>
      <c r="H5" s="1"/>
      <c r="I5" s="1"/>
      <c r="J5" s="8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"/>
      <c r="C6" s="5"/>
      <c r="D6" s="1"/>
      <c r="E6" s="1"/>
      <c r="F6" s="3"/>
      <c r="G6" s="143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2"/>
      <c r="V6" s="1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</row>
    <row r="9" spans="1:22" ht="34.5" customHeight="1">
      <c r="A9" s="17" t="s">
        <v>30</v>
      </c>
      <c r="B9" s="17">
        <v>44</v>
      </c>
      <c r="C9" s="18">
        <f aca="true" ca="1" t="shared" si="0" ref="C9:C14">OFFSET(C9,8,0)</f>
        <v>1</v>
      </c>
      <c r="D9" s="19" t="s">
        <v>65</v>
      </c>
      <c r="E9" s="17" t="s">
        <v>32</v>
      </c>
      <c r="F9" s="17">
        <v>76</v>
      </c>
      <c r="G9" s="20" t="s">
        <v>41</v>
      </c>
      <c r="H9" s="21" t="s">
        <v>35</v>
      </c>
      <c r="I9" s="22"/>
      <c r="J9" s="22"/>
      <c r="K9" s="21" t="s">
        <v>35</v>
      </c>
      <c r="L9" s="22"/>
      <c r="M9" s="22"/>
      <c r="N9" s="21" t="s">
        <v>35</v>
      </c>
      <c r="O9" s="22"/>
      <c r="P9" s="22"/>
      <c r="Q9" s="21" t="s">
        <v>34</v>
      </c>
      <c r="R9" s="22"/>
      <c r="S9" s="22"/>
      <c r="T9" s="22"/>
      <c r="U9" s="21" t="s">
        <v>34</v>
      </c>
      <c r="V9" s="22"/>
    </row>
    <row r="10" spans="1:22" ht="34.5" customHeight="1">
      <c r="A10" s="17" t="s">
        <v>30</v>
      </c>
      <c r="B10" s="17">
        <v>53</v>
      </c>
      <c r="C10" s="18">
        <f ca="1" t="shared" si="0"/>
        <v>2</v>
      </c>
      <c r="D10" s="19" t="s">
        <v>66</v>
      </c>
      <c r="E10" s="17" t="s">
        <v>32</v>
      </c>
      <c r="F10" s="17">
        <v>79</v>
      </c>
      <c r="G10" s="20" t="s">
        <v>46</v>
      </c>
      <c r="H10" s="21" t="s">
        <v>34</v>
      </c>
      <c r="I10" s="22"/>
      <c r="J10" s="22"/>
      <c r="K10" s="22"/>
      <c r="L10" s="22"/>
      <c r="M10" s="21" t="s">
        <v>35</v>
      </c>
      <c r="N10" s="22"/>
      <c r="O10" s="21" t="s">
        <v>35</v>
      </c>
      <c r="P10" s="22"/>
      <c r="Q10" s="22"/>
      <c r="R10" s="21" t="s">
        <v>44</v>
      </c>
      <c r="S10" s="22"/>
      <c r="T10" s="22"/>
      <c r="U10" s="22"/>
      <c r="V10" s="21" t="s">
        <v>35</v>
      </c>
    </row>
    <row r="11" spans="1:22" ht="34.5" customHeight="1">
      <c r="A11" s="17" t="s">
        <v>30</v>
      </c>
      <c r="B11" s="17">
        <v>44</v>
      </c>
      <c r="C11" s="18">
        <f ca="1" t="shared" si="0"/>
        <v>3</v>
      </c>
      <c r="D11" s="19" t="s">
        <v>67</v>
      </c>
      <c r="E11" s="17" t="s">
        <v>32</v>
      </c>
      <c r="F11" s="17">
        <v>80</v>
      </c>
      <c r="G11" s="20" t="s">
        <v>68</v>
      </c>
      <c r="H11" s="22"/>
      <c r="I11" s="21" t="s">
        <v>69</v>
      </c>
      <c r="J11" s="22"/>
      <c r="K11" s="22"/>
      <c r="L11" s="21" t="s">
        <v>34</v>
      </c>
      <c r="M11" s="22"/>
      <c r="N11" s="21" t="s">
        <v>34</v>
      </c>
      <c r="O11" s="22"/>
      <c r="P11" s="22"/>
      <c r="Q11" s="22"/>
      <c r="R11" s="22"/>
      <c r="S11" s="21" t="s">
        <v>70</v>
      </c>
      <c r="T11" s="22"/>
      <c r="U11" s="22"/>
      <c r="V11" s="21" t="s">
        <v>34</v>
      </c>
    </row>
    <row r="12" spans="1:22" ht="34.5" customHeight="1">
      <c r="A12" s="17" t="s">
        <v>30</v>
      </c>
      <c r="B12" s="17">
        <v>85</v>
      </c>
      <c r="C12" s="18">
        <f ca="1" t="shared" si="0"/>
        <v>4</v>
      </c>
      <c r="D12" s="19" t="s">
        <v>71</v>
      </c>
      <c r="E12" s="17" t="s">
        <v>32</v>
      </c>
      <c r="F12" s="17">
        <v>80</v>
      </c>
      <c r="G12" s="20" t="s">
        <v>72</v>
      </c>
      <c r="H12" s="22"/>
      <c r="I12" s="21" t="s">
        <v>73</v>
      </c>
      <c r="J12" s="22"/>
      <c r="K12" s="21" t="s">
        <v>34</v>
      </c>
      <c r="L12" s="22"/>
      <c r="M12" s="22"/>
      <c r="N12" s="22"/>
      <c r="O12" s="22"/>
      <c r="P12" s="21" t="s">
        <v>34</v>
      </c>
      <c r="Q12" s="22"/>
      <c r="R12" s="21" t="s">
        <v>34</v>
      </c>
      <c r="S12" s="22"/>
      <c r="T12" s="21" t="s">
        <v>34</v>
      </c>
      <c r="U12" s="22"/>
      <c r="V12" s="22"/>
    </row>
    <row r="13" spans="1:22" ht="34.5" customHeight="1">
      <c r="A13" s="17" t="s">
        <v>30</v>
      </c>
      <c r="B13" s="17">
        <v>49</v>
      </c>
      <c r="C13" s="18">
        <f ca="1" t="shared" si="0"/>
        <v>5</v>
      </c>
      <c r="D13" s="19" t="s">
        <v>74</v>
      </c>
      <c r="E13" s="17" t="s">
        <v>32</v>
      </c>
      <c r="F13" s="17">
        <v>88</v>
      </c>
      <c r="G13" s="20" t="s">
        <v>75</v>
      </c>
      <c r="H13" s="22"/>
      <c r="I13" s="22"/>
      <c r="J13" s="21" t="s">
        <v>34</v>
      </c>
      <c r="K13" s="22"/>
      <c r="L13" s="22"/>
      <c r="M13" s="21" t="s">
        <v>69</v>
      </c>
      <c r="N13" s="22"/>
      <c r="O13" s="22"/>
      <c r="P13" s="21" t="s">
        <v>35</v>
      </c>
      <c r="Q13" s="22"/>
      <c r="R13" s="22"/>
      <c r="S13" s="21" t="s">
        <v>44</v>
      </c>
      <c r="T13" s="22"/>
      <c r="U13" s="21" t="s">
        <v>35</v>
      </c>
      <c r="V13" s="22"/>
    </row>
    <row r="14" spans="1:22" ht="34.5" customHeight="1">
      <c r="A14" s="17" t="s">
        <v>30</v>
      </c>
      <c r="B14" s="17">
        <v>49</v>
      </c>
      <c r="C14" s="18">
        <f ca="1" t="shared" si="0"/>
        <v>6</v>
      </c>
      <c r="D14" s="19" t="s">
        <v>76</v>
      </c>
      <c r="E14" s="17" t="s">
        <v>32</v>
      </c>
      <c r="F14" s="17">
        <v>99</v>
      </c>
      <c r="G14" s="20" t="s">
        <v>77</v>
      </c>
      <c r="H14" s="22"/>
      <c r="I14" s="22"/>
      <c r="J14" s="21" t="s">
        <v>34</v>
      </c>
      <c r="K14" s="22"/>
      <c r="L14" s="21" t="s">
        <v>35</v>
      </c>
      <c r="M14" s="22"/>
      <c r="N14" s="22"/>
      <c r="O14" s="21" t="s">
        <v>34</v>
      </c>
      <c r="P14" s="22"/>
      <c r="Q14" s="21" t="s">
        <v>44</v>
      </c>
      <c r="R14" s="22"/>
      <c r="S14" s="22"/>
      <c r="T14" s="21" t="s">
        <v>44</v>
      </c>
      <c r="U14" s="22"/>
      <c r="V14" s="22"/>
    </row>
    <row r="15" spans="1:22" ht="24" customHeight="1" thickBot="1">
      <c r="A15" s="1"/>
      <c r="B15" s="1"/>
      <c r="C15" s="5"/>
      <c r="D15" s="23"/>
      <c r="E15" s="23"/>
      <c r="F15" s="23"/>
      <c r="G15" s="23"/>
      <c r="H15" s="3"/>
      <c r="I15" s="3"/>
      <c r="J15" s="3"/>
      <c r="K15" s="3"/>
      <c r="L15" s="3"/>
      <c r="M15" s="139"/>
      <c r="N15" s="139"/>
      <c r="O15" s="139"/>
      <c r="P15" s="139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4" t="s">
        <v>47</v>
      </c>
      <c r="G16" s="25" t="s">
        <v>14</v>
      </c>
      <c r="H16" s="26" t="s">
        <v>48</v>
      </c>
      <c r="I16" s="27" t="s">
        <v>49</v>
      </c>
      <c r="J16" s="27" t="s">
        <v>50</v>
      </c>
      <c r="K16" s="27" t="s">
        <v>51</v>
      </c>
      <c r="L16" s="28" t="s">
        <v>52</v>
      </c>
      <c r="M16" s="129" t="s">
        <v>53</v>
      </c>
      <c r="N16" s="130"/>
      <c r="O16" s="29" t="s">
        <v>54</v>
      </c>
      <c r="P16" s="135" t="s">
        <v>55</v>
      </c>
      <c r="Q16" s="136"/>
      <c r="R16" s="3"/>
      <c r="S16" s="30"/>
      <c r="T16" s="131" t="s">
        <v>56</v>
      </c>
      <c r="U16" s="131"/>
      <c r="V16" s="3"/>
    </row>
    <row r="17" spans="1:22" ht="27" customHeight="1" thickBot="1">
      <c r="A17" s="17" t="str">
        <f aca="true" ca="1" t="shared" si="1" ref="A17:B22">OFFSET(A17,-8,0)</f>
        <v>PDL</v>
      </c>
      <c r="B17" s="17">
        <f ca="1" t="shared" si="1"/>
        <v>44</v>
      </c>
      <c r="C17" s="13">
        <v>1</v>
      </c>
      <c r="D17" s="31" t="str">
        <f aca="true" ca="1" t="shared" si="2" ref="D17:E22">OFFSET(D17,-8,0)</f>
        <v>JAWDOSZYN Eric</v>
      </c>
      <c r="E17" s="17" t="str">
        <f ca="1" t="shared" si="2"/>
        <v>1</v>
      </c>
      <c r="F17" s="17">
        <v>50</v>
      </c>
      <c r="G17" s="17" t="str">
        <f aca="true" ca="1" t="shared" si="3" ref="G17:G22">OFFSET(G17,-8,0)</f>
        <v>J.C.DE HERIC</v>
      </c>
      <c r="H17" s="32">
        <v>10</v>
      </c>
      <c r="I17" s="33">
        <v>10</v>
      </c>
      <c r="J17" s="33">
        <v>10</v>
      </c>
      <c r="K17" s="33">
        <v>0</v>
      </c>
      <c r="L17" s="34">
        <v>0</v>
      </c>
      <c r="M17" s="132">
        <f aca="true" t="shared" si="4" ref="M17:M22">SUM(H17:L17)</f>
        <v>30</v>
      </c>
      <c r="N17" s="140"/>
      <c r="O17" s="29"/>
      <c r="P17" s="135">
        <f aca="true" ca="1" t="shared" si="5" ref="P17:P22">SUM(OFFSET(P17,0,-10),OFFSET(P17,0,-3))</f>
        <v>80</v>
      </c>
      <c r="Q17" s="136"/>
      <c r="R17" s="3"/>
      <c r="S17" s="3"/>
      <c r="T17" s="26" t="s">
        <v>57</v>
      </c>
      <c r="U17" s="28" t="s">
        <v>58</v>
      </c>
      <c r="V17" s="3"/>
    </row>
    <row r="18" spans="1:22" ht="27" customHeight="1" thickBot="1">
      <c r="A18" s="17" t="str">
        <f ca="1" t="shared" si="1"/>
        <v>PDL</v>
      </c>
      <c r="B18" s="17">
        <f ca="1" t="shared" si="1"/>
        <v>53</v>
      </c>
      <c r="C18" s="13">
        <v>2</v>
      </c>
      <c r="D18" s="31" t="str">
        <f ca="1" t="shared" si="2"/>
        <v>CHEVREUL Philippe</v>
      </c>
      <c r="E18" s="17" t="str">
        <f ca="1" t="shared" si="2"/>
        <v>1</v>
      </c>
      <c r="F18" s="17">
        <v>60</v>
      </c>
      <c r="G18" s="17" t="str">
        <f ca="1" t="shared" si="3"/>
        <v>U.S. DE ST BERTHEVIN</v>
      </c>
      <c r="H18" s="35">
        <v>0</v>
      </c>
      <c r="I18" s="36">
        <v>10</v>
      </c>
      <c r="J18" s="36">
        <v>10</v>
      </c>
      <c r="K18" s="36">
        <v>10</v>
      </c>
      <c r="L18" s="37">
        <v>10</v>
      </c>
      <c r="M18" s="133">
        <f t="shared" si="4"/>
        <v>40</v>
      </c>
      <c r="N18" s="134"/>
      <c r="O18" s="29"/>
      <c r="P18" s="135">
        <f ca="1" t="shared" si="5"/>
        <v>100</v>
      </c>
      <c r="Q18" s="136"/>
      <c r="R18" s="3"/>
      <c r="S18" s="3"/>
      <c r="T18" s="38">
        <v>7</v>
      </c>
      <c r="U18" s="39">
        <v>10</v>
      </c>
      <c r="V18" s="3"/>
    </row>
    <row r="19" spans="1:22" ht="27" customHeight="1">
      <c r="A19" s="17" t="str">
        <f ca="1" t="shared" si="1"/>
        <v>PDL</v>
      </c>
      <c r="B19" s="17">
        <f ca="1" t="shared" si="1"/>
        <v>44</v>
      </c>
      <c r="C19" s="13">
        <v>3</v>
      </c>
      <c r="D19" s="31" t="str">
        <f ca="1" t="shared" si="2"/>
        <v>AUFFRET Patrice</v>
      </c>
      <c r="E19" s="17" t="str">
        <f ca="1" t="shared" si="2"/>
        <v>1</v>
      </c>
      <c r="F19" s="17">
        <v>20</v>
      </c>
      <c r="G19" s="17" t="str">
        <f ca="1" t="shared" si="3"/>
        <v>JC NAZAIRIEN</v>
      </c>
      <c r="H19" s="35">
        <v>0</v>
      </c>
      <c r="I19" s="36">
        <v>0</v>
      </c>
      <c r="J19" s="36">
        <v>0</v>
      </c>
      <c r="K19" s="36">
        <v>0</v>
      </c>
      <c r="L19" s="37">
        <v>0</v>
      </c>
      <c r="M19" s="133">
        <f t="shared" si="4"/>
        <v>0</v>
      </c>
      <c r="N19" s="134"/>
      <c r="O19" s="29"/>
      <c r="P19" s="135">
        <f ca="1" t="shared" si="5"/>
        <v>20</v>
      </c>
      <c r="Q19" s="136"/>
      <c r="R19" s="3"/>
      <c r="S19" s="3"/>
      <c r="T19" s="3"/>
      <c r="U19" s="3"/>
      <c r="V19" s="3"/>
    </row>
    <row r="20" spans="1:22" ht="27" customHeight="1">
      <c r="A20" s="17" t="str">
        <f ca="1" t="shared" si="1"/>
        <v>PDL</v>
      </c>
      <c r="B20" s="17">
        <f ca="1" t="shared" si="1"/>
        <v>85</v>
      </c>
      <c r="C20" s="13">
        <v>4</v>
      </c>
      <c r="D20" s="31" t="str">
        <f ca="1" t="shared" si="2"/>
        <v>PEPION Franck</v>
      </c>
      <c r="E20" s="17" t="str">
        <f ca="1" t="shared" si="2"/>
        <v>1</v>
      </c>
      <c r="F20" s="17">
        <v>40</v>
      </c>
      <c r="G20" s="17" t="str">
        <f ca="1" t="shared" si="3"/>
        <v>JUDO CLUB AUBINOIS</v>
      </c>
      <c r="H20" s="35">
        <v>10</v>
      </c>
      <c r="I20" s="36">
        <v>0</v>
      </c>
      <c r="J20" s="36">
        <v>0</v>
      </c>
      <c r="K20" s="36">
        <v>0</v>
      </c>
      <c r="L20" s="37">
        <v>0</v>
      </c>
      <c r="M20" s="133">
        <f t="shared" si="4"/>
        <v>10</v>
      </c>
      <c r="N20" s="134"/>
      <c r="O20" s="29"/>
      <c r="P20" s="135">
        <f ca="1" t="shared" si="5"/>
        <v>50</v>
      </c>
      <c r="Q20" s="136"/>
      <c r="R20" s="3"/>
      <c r="S20" s="3"/>
      <c r="T20" s="3"/>
      <c r="U20" s="3"/>
      <c r="V20" s="3"/>
    </row>
    <row r="21" spans="1:22" ht="27" customHeight="1">
      <c r="A21" s="17" t="str">
        <f ca="1" t="shared" si="1"/>
        <v>PDL</v>
      </c>
      <c r="B21" s="17">
        <f ca="1" t="shared" si="1"/>
        <v>49</v>
      </c>
      <c r="C21" s="13">
        <v>5</v>
      </c>
      <c r="D21" s="31" t="str">
        <f ca="1" t="shared" si="2"/>
        <v>MONTILLOT Frederic</v>
      </c>
      <c r="E21" s="17" t="str">
        <f ca="1" t="shared" si="2"/>
        <v>1</v>
      </c>
      <c r="F21" s="17">
        <v>0</v>
      </c>
      <c r="G21" s="17" t="str">
        <f ca="1" t="shared" si="3"/>
        <v>JC BEAUFORTAIS</v>
      </c>
      <c r="H21" s="35">
        <v>0</v>
      </c>
      <c r="I21" s="36">
        <v>0</v>
      </c>
      <c r="J21" s="36">
        <v>10</v>
      </c>
      <c r="K21" s="36">
        <v>10</v>
      </c>
      <c r="L21" s="37">
        <v>10</v>
      </c>
      <c r="M21" s="133">
        <f t="shared" si="4"/>
        <v>30</v>
      </c>
      <c r="N21" s="134"/>
      <c r="O21" s="29"/>
      <c r="P21" s="135">
        <f ca="1" t="shared" si="5"/>
        <v>30</v>
      </c>
      <c r="Q21" s="136"/>
      <c r="R21" s="3"/>
      <c r="S21" s="3"/>
      <c r="T21" s="3"/>
      <c r="U21" s="3"/>
      <c r="V21" s="3"/>
    </row>
    <row r="22" spans="1:22" ht="27" customHeight="1" thickBot="1">
      <c r="A22" s="17" t="str">
        <f ca="1" t="shared" si="1"/>
        <v>PDL</v>
      </c>
      <c r="B22" s="17">
        <f ca="1" t="shared" si="1"/>
        <v>49</v>
      </c>
      <c r="C22" s="13">
        <v>6</v>
      </c>
      <c r="D22" s="31" t="str">
        <f ca="1" t="shared" si="2"/>
        <v>GRANGIEN Laurent</v>
      </c>
      <c r="E22" s="17" t="str">
        <f ca="1" t="shared" si="2"/>
        <v>1</v>
      </c>
      <c r="F22" s="17">
        <v>70</v>
      </c>
      <c r="G22" s="17" t="str">
        <f ca="1" t="shared" si="3"/>
        <v>OLYMPIQUE JUDO CHEMILLE</v>
      </c>
      <c r="H22" s="40">
        <v>0</v>
      </c>
      <c r="I22" s="41">
        <v>10</v>
      </c>
      <c r="J22" s="41">
        <v>0</v>
      </c>
      <c r="K22" s="41">
        <v>10</v>
      </c>
      <c r="L22" s="42">
        <v>10</v>
      </c>
      <c r="M22" s="137">
        <f t="shared" si="4"/>
        <v>30</v>
      </c>
      <c r="N22" s="138"/>
      <c r="O22" s="29"/>
      <c r="P22" s="135">
        <f ca="1" t="shared" si="5"/>
        <v>100</v>
      </c>
      <c r="Q22" s="136"/>
      <c r="R22" s="3"/>
      <c r="S22" s="3"/>
      <c r="T22" s="3"/>
      <c r="U22" s="3"/>
      <c r="V22" s="3"/>
    </row>
    <row r="23" spans="1:22" ht="15">
      <c r="A23" s="1"/>
      <c r="B23" s="1"/>
      <c r="C23" s="1"/>
      <c r="D23" s="43"/>
      <c r="E23" s="43"/>
      <c r="F23" s="43"/>
      <c r="G23" s="43"/>
      <c r="H23" s="43"/>
      <c r="I23" s="43"/>
      <c r="J23" s="43"/>
      <c r="K23" s="43"/>
      <c r="L23" s="43"/>
      <c r="M23" s="1"/>
      <c r="N23" s="1" t="s">
        <v>59</v>
      </c>
      <c r="O23" s="1"/>
      <c r="P23" s="1"/>
      <c r="Q23" s="1"/>
      <c r="R23" s="1"/>
      <c r="S23" s="1"/>
      <c r="T23" s="1"/>
      <c r="U23" s="1"/>
      <c r="V23" s="1"/>
    </row>
    <row r="24" spans="1:22" ht="15" hidden="1">
      <c r="A24" s="1"/>
      <c r="B24" s="1"/>
      <c r="C24" s="5">
        <f>COUNT(H17:L22)/2</f>
        <v>15</v>
      </c>
      <c r="D24" s="1"/>
      <c r="E24" s="1"/>
      <c r="F24" s="3"/>
      <c r="G24" s="44" t="s">
        <v>60</v>
      </c>
      <c r="H24" s="45">
        <v>1</v>
      </c>
      <c r="I24" s="45">
        <v>2</v>
      </c>
      <c r="J24" s="45">
        <v>3</v>
      </c>
      <c r="K24" s="45">
        <v>4</v>
      </c>
      <c r="L24" s="45">
        <v>5</v>
      </c>
      <c r="M24" s="45">
        <v>6</v>
      </c>
      <c r="N24" s="45">
        <v>7</v>
      </c>
      <c r="O24" s="45">
        <v>8</v>
      </c>
      <c r="P24" s="45">
        <v>9</v>
      </c>
      <c r="Q24" s="45">
        <v>10</v>
      </c>
      <c r="R24" s="45">
        <v>11</v>
      </c>
      <c r="S24" s="45">
        <v>12</v>
      </c>
      <c r="T24" s="45">
        <v>13</v>
      </c>
      <c r="U24" s="45">
        <v>14</v>
      </c>
      <c r="V24" s="45">
        <v>15</v>
      </c>
    </row>
    <row r="25" spans="1:22" ht="15" hidden="1">
      <c r="A25" s="1"/>
      <c r="B25" s="1"/>
      <c r="C25" s="5"/>
      <c r="D25" s="1"/>
      <c r="E25" s="1"/>
      <c r="F25" s="3"/>
      <c r="G25" s="44" t="s">
        <v>61</v>
      </c>
      <c r="H25" s="45">
        <v>1</v>
      </c>
      <c r="I25" s="45">
        <v>1</v>
      </c>
      <c r="J25" s="45">
        <v>1</v>
      </c>
      <c r="K25" s="45">
        <v>2</v>
      </c>
      <c r="L25" s="45">
        <v>2</v>
      </c>
      <c r="M25" s="45">
        <v>2</v>
      </c>
      <c r="N25" s="45">
        <v>3</v>
      </c>
      <c r="O25" s="45">
        <v>3</v>
      </c>
      <c r="P25" s="45">
        <v>3</v>
      </c>
      <c r="Q25" s="45">
        <v>4</v>
      </c>
      <c r="R25" s="45">
        <v>4</v>
      </c>
      <c r="S25" s="45">
        <v>4</v>
      </c>
      <c r="T25" s="45">
        <v>5</v>
      </c>
      <c r="U25" s="45">
        <v>5</v>
      </c>
      <c r="V25" s="45">
        <v>5</v>
      </c>
    </row>
    <row r="26" spans="1:22" ht="15" hidden="1">
      <c r="A26" s="1"/>
      <c r="B26" s="1"/>
      <c r="C26" s="5"/>
      <c r="D26" s="1"/>
      <c r="E26" s="1"/>
      <c r="F26" s="3"/>
      <c r="G26" s="44" t="s">
        <v>62</v>
      </c>
      <c r="H26" s="45">
        <v>1</v>
      </c>
      <c r="I26" s="45">
        <v>1</v>
      </c>
      <c r="J26" s="45">
        <v>1</v>
      </c>
      <c r="K26" s="45">
        <v>2</v>
      </c>
      <c r="L26" s="45">
        <v>2</v>
      </c>
      <c r="M26" s="45">
        <v>2</v>
      </c>
      <c r="N26" s="45">
        <v>3</v>
      </c>
      <c r="O26" s="45">
        <v>3</v>
      </c>
      <c r="P26" s="45">
        <v>3</v>
      </c>
      <c r="Q26" s="45">
        <v>4</v>
      </c>
      <c r="R26" s="45">
        <v>4</v>
      </c>
      <c r="S26" s="45">
        <v>4</v>
      </c>
      <c r="T26" s="45">
        <v>5</v>
      </c>
      <c r="U26" s="45">
        <v>5</v>
      </c>
      <c r="V26" s="45">
        <v>5</v>
      </c>
    </row>
    <row r="27" spans="1:22" ht="15">
      <c r="A27" s="1"/>
      <c r="B27" s="1"/>
      <c r="C27" s="5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</sheetData>
  <sheetProtection formatCells="0"/>
  <mergeCells count="22">
    <mergeCell ref="P1:R1"/>
    <mergeCell ref="K2:N2"/>
    <mergeCell ref="P2:P3"/>
    <mergeCell ref="Q2:Q3"/>
    <mergeCell ref="R2:R3"/>
    <mergeCell ref="T16:U16"/>
    <mergeCell ref="M17:N17"/>
    <mergeCell ref="P17:Q17"/>
    <mergeCell ref="G4:G6"/>
    <mergeCell ref="M20:N20"/>
    <mergeCell ref="P20:Q20"/>
    <mergeCell ref="M15:P15"/>
    <mergeCell ref="M16:N16"/>
    <mergeCell ref="P16:Q16"/>
    <mergeCell ref="M18:N18"/>
    <mergeCell ref="P18:Q18"/>
    <mergeCell ref="M19:N19"/>
    <mergeCell ref="P19:Q19"/>
    <mergeCell ref="M21:N21"/>
    <mergeCell ref="P21:Q21"/>
    <mergeCell ref="M22:N22"/>
    <mergeCell ref="P22:Q22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101" zoomScaleNormal="101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28125" style="0" bestFit="1" customWidth="1"/>
    <col min="4" max="4" width="24.421875" style="0" customWidth="1"/>
    <col min="5" max="5" width="4.8515625" style="0" customWidth="1"/>
    <col min="6" max="6" width="7.7109375" style="0" customWidth="1"/>
    <col min="7" max="7" width="33.8515625" style="0" customWidth="1"/>
    <col min="8" max="17" width="5.28125" style="0" customWidth="1"/>
    <col min="18" max="18" width="5.00390625" style="0" customWidth="1"/>
    <col min="19" max="19" width="4.8515625" style="0" customWidth="1"/>
  </cols>
  <sheetData>
    <row r="1" spans="1:19" ht="15.75" thickBot="1">
      <c r="A1" s="46"/>
      <c r="B1" s="46"/>
      <c r="C1" s="47">
        <v>5</v>
      </c>
      <c r="D1" s="46"/>
      <c r="E1" s="46"/>
      <c r="F1" s="48"/>
      <c r="G1" s="46"/>
      <c r="H1" s="46"/>
      <c r="I1" s="46"/>
      <c r="J1" s="46"/>
      <c r="K1" s="46"/>
      <c r="L1" s="46"/>
      <c r="M1" s="46"/>
      <c r="N1" s="46"/>
      <c r="O1" s="46"/>
      <c r="P1" s="144" t="s">
        <v>0</v>
      </c>
      <c r="Q1" s="144"/>
      <c r="R1" s="144"/>
      <c r="S1" s="46"/>
    </row>
    <row r="2" spans="1:19" ht="16.5" customHeight="1" thickBot="1">
      <c r="A2" s="46"/>
      <c r="B2" s="46"/>
      <c r="C2" s="49"/>
      <c r="D2" s="46"/>
      <c r="E2" s="46"/>
      <c r="F2" s="50" t="s">
        <v>1</v>
      </c>
      <c r="G2" s="7" t="s">
        <v>78</v>
      </c>
      <c r="H2" s="46">
        <v>3</v>
      </c>
      <c r="I2" s="46"/>
      <c r="J2" s="51" t="s">
        <v>3</v>
      </c>
      <c r="K2" s="145">
        <f ca="1">TODAY()</f>
        <v>41429</v>
      </c>
      <c r="L2" s="145"/>
      <c r="M2" s="145"/>
      <c r="N2" s="145"/>
      <c r="O2" s="46"/>
      <c r="P2" s="146" t="s">
        <v>32</v>
      </c>
      <c r="Q2" s="146"/>
      <c r="R2" s="148"/>
      <c r="S2" s="46"/>
    </row>
    <row r="3" spans="1:19" ht="13.5" customHeight="1" thickBot="1">
      <c r="A3" s="46"/>
      <c r="B3" s="46"/>
      <c r="C3" s="49"/>
      <c r="D3" s="46"/>
      <c r="E3" s="46"/>
      <c r="F3" s="48"/>
      <c r="G3" s="46"/>
      <c r="H3" s="46"/>
      <c r="I3" s="46"/>
      <c r="J3" s="46"/>
      <c r="K3" s="46"/>
      <c r="L3" s="46"/>
      <c r="M3" s="46"/>
      <c r="N3" s="46"/>
      <c r="O3" s="46"/>
      <c r="P3" s="147"/>
      <c r="Q3" s="147"/>
      <c r="R3" s="149"/>
      <c r="S3" s="46"/>
    </row>
    <row r="4" spans="1:19" ht="15">
      <c r="A4" s="46"/>
      <c r="B4" s="46"/>
      <c r="C4" s="49"/>
      <c r="D4" s="46"/>
      <c r="E4" s="46"/>
      <c r="F4" s="52"/>
      <c r="G4" s="162"/>
      <c r="H4" s="46"/>
      <c r="I4" s="46"/>
      <c r="J4" s="46" t="s">
        <v>5</v>
      </c>
      <c r="K4" s="46"/>
      <c r="L4" s="46"/>
      <c r="M4" s="46"/>
      <c r="N4" s="46"/>
      <c r="O4" s="46"/>
      <c r="P4" s="46"/>
      <c r="Q4" s="46"/>
      <c r="R4" s="46"/>
      <c r="S4" s="46"/>
    </row>
    <row r="5" spans="1:19" ht="15">
      <c r="A5" s="46"/>
      <c r="B5" s="46"/>
      <c r="C5" s="49"/>
      <c r="D5" s="46"/>
      <c r="E5" s="46"/>
      <c r="F5" s="52" t="s">
        <v>6</v>
      </c>
      <c r="G5" s="163"/>
      <c r="H5" s="46"/>
      <c r="I5" s="46"/>
      <c r="J5" s="51" t="s">
        <v>7</v>
      </c>
      <c r="K5" s="46"/>
      <c r="L5" s="46"/>
      <c r="M5" s="46"/>
      <c r="N5" s="46"/>
      <c r="O5" s="46"/>
      <c r="P5" s="46"/>
      <c r="Q5" s="46"/>
      <c r="R5" s="46"/>
      <c r="S5" s="46"/>
    </row>
    <row r="6" spans="1:19" ht="15">
      <c r="A6" s="46"/>
      <c r="B6" s="46"/>
      <c r="C6" s="49"/>
      <c r="D6" s="46"/>
      <c r="E6" s="46"/>
      <c r="F6" s="48"/>
      <c r="G6" s="164"/>
      <c r="H6" s="51"/>
      <c r="I6" s="51"/>
      <c r="J6" s="51"/>
      <c r="K6" s="51"/>
      <c r="L6" s="46"/>
      <c r="M6" s="46"/>
      <c r="N6" s="46"/>
      <c r="O6" s="46"/>
      <c r="P6" s="46"/>
      <c r="Q6" s="46"/>
      <c r="R6" s="46"/>
      <c r="S6" s="46"/>
    </row>
    <row r="8" spans="1:18" s="54" customFormat="1" ht="20.25" customHeight="1">
      <c r="A8" s="53" t="s">
        <v>8</v>
      </c>
      <c r="B8" s="5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23</v>
      </c>
      <c r="I8" s="16" t="s">
        <v>15</v>
      </c>
      <c r="J8" s="16" t="s">
        <v>16</v>
      </c>
      <c r="K8" s="16" t="s">
        <v>28</v>
      </c>
      <c r="L8" s="16" t="s">
        <v>29</v>
      </c>
      <c r="M8" s="16" t="s">
        <v>18</v>
      </c>
      <c r="N8" s="16" t="s">
        <v>20</v>
      </c>
      <c r="O8" s="16" t="s">
        <v>21</v>
      </c>
      <c r="P8" s="16" t="s">
        <v>25</v>
      </c>
      <c r="Q8" s="16" t="s">
        <v>26</v>
      </c>
      <c r="R8" s="3"/>
    </row>
    <row r="9" spans="1:19" ht="34.5" customHeight="1">
      <c r="A9" s="17" t="s">
        <v>30</v>
      </c>
      <c r="B9" s="17">
        <v>44</v>
      </c>
      <c r="C9" s="18">
        <f ca="1">OFFSET(C9,7,0)</f>
        <v>1</v>
      </c>
      <c r="D9" s="55" t="s">
        <v>79</v>
      </c>
      <c r="E9" s="17" t="s">
        <v>4</v>
      </c>
      <c r="F9" s="17">
        <v>64</v>
      </c>
      <c r="G9" s="20" t="s">
        <v>80</v>
      </c>
      <c r="H9" s="22"/>
      <c r="I9" s="21" t="s">
        <v>34</v>
      </c>
      <c r="J9" s="22"/>
      <c r="K9" s="21" t="s">
        <v>34</v>
      </c>
      <c r="L9" s="22"/>
      <c r="M9" s="21" t="s">
        <v>34</v>
      </c>
      <c r="N9" s="22"/>
      <c r="O9" s="21" t="s">
        <v>34</v>
      </c>
      <c r="P9" s="22"/>
      <c r="Q9" s="22"/>
      <c r="R9" s="3"/>
      <c r="S9" s="48"/>
    </row>
    <row r="10" spans="1:19" ht="34.5" customHeight="1">
      <c r="A10" s="17" t="s">
        <v>30</v>
      </c>
      <c r="B10" s="17">
        <v>53</v>
      </c>
      <c r="C10" s="18">
        <f ca="1">OFFSET(C10,7,0)</f>
        <v>2</v>
      </c>
      <c r="D10" s="55" t="s">
        <v>81</v>
      </c>
      <c r="E10" s="17" t="s">
        <v>4</v>
      </c>
      <c r="F10" s="17">
        <v>75</v>
      </c>
      <c r="G10" s="20" t="s">
        <v>82</v>
      </c>
      <c r="H10" s="22"/>
      <c r="I10" s="21" t="s">
        <v>83</v>
      </c>
      <c r="J10" s="22"/>
      <c r="K10" s="22"/>
      <c r="L10" s="21" t="s">
        <v>34</v>
      </c>
      <c r="M10" s="22"/>
      <c r="N10" s="21" t="s">
        <v>34</v>
      </c>
      <c r="O10" s="22"/>
      <c r="P10" s="21" t="s">
        <v>34</v>
      </c>
      <c r="Q10" s="22"/>
      <c r="R10" s="3"/>
      <c r="S10" s="48"/>
    </row>
    <row r="11" spans="1:19" ht="34.5" customHeight="1">
      <c r="A11" s="17" t="s">
        <v>30</v>
      </c>
      <c r="B11" s="17">
        <v>44</v>
      </c>
      <c r="C11" s="18">
        <f ca="1">OFFSET(C11,7,0)</f>
        <v>3</v>
      </c>
      <c r="D11" s="55" t="s">
        <v>84</v>
      </c>
      <c r="E11" s="17" t="s">
        <v>4</v>
      </c>
      <c r="F11" s="17">
        <v>77</v>
      </c>
      <c r="G11" s="20" t="s">
        <v>85</v>
      </c>
      <c r="H11" s="22"/>
      <c r="I11" s="22"/>
      <c r="J11" s="21" t="s">
        <v>35</v>
      </c>
      <c r="K11" s="22"/>
      <c r="L11" s="21" t="s">
        <v>35</v>
      </c>
      <c r="M11" s="22"/>
      <c r="N11" s="22"/>
      <c r="O11" s="21" t="s">
        <v>73</v>
      </c>
      <c r="P11" s="22"/>
      <c r="Q11" s="21" t="s">
        <v>44</v>
      </c>
      <c r="R11" s="3"/>
      <c r="S11" s="48"/>
    </row>
    <row r="12" spans="1:19" ht="34.5" customHeight="1">
      <c r="A12" s="17" t="s">
        <v>86</v>
      </c>
      <c r="B12" s="17">
        <v>79</v>
      </c>
      <c r="C12" s="18">
        <f ca="1">OFFSET(C12,7,0)</f>
        <v>4</v>
      </c>
      <c r="D12" s="55" t="s">
        <v>87</v>
      </c>
      <c r="E12" s="17" t="s">
        <v>4</v>
      </c>
      <c r="F12" s="17">
        <v>78</v>
      </c>
      <c r="G12" s="20" t="s">
        <v>88</v>
      </c>
      <c r="H12" s="21" t="s">
        <v>73</v>
      </c>
      <c r="I12" s="22"/>
      <c r="J12" s="21" t="s">
        <v>34</v>
      </c>
      <c r="K12" s="22"/>
      <c r="L12" s="22"/>
      <c r="M12" s="21" t="s">
        <v>44</v>
      </c>
      <c r="N12" s="22"/>
      <c r="O12" s="22"/>
      <c r="P12" s="21" t="s">
        <v>34</v>
      </c>
      <c r="Q12" s="22"/>
      <c r="R12" s="3"/>
      <c r="S12" s="48"/>
    </row>
    <row r="13" spans="1:19" ht="34.5" customHeight="1">
      <c r="A13" s="17" t="s">
        <v>30</v>
      </c>
      <c r="B13" s="17">
        <v>44</v>
      </c>
      <c r="C13" s="18">
        <f ca="1">OFFSET(C13,7,0)</f>
        <v>5</v>
      </c>
      <c r="D13" s="55" t="s">
        <v>89</v>
      </c>
      <c r="E13" s="17" t="s">
        <v>4</v>
      </c>
      <c r="F13" s="17">
        <v>98</v>
      </c>
      <c r="G13" s="20" t="s">
        <v>90</v>
      </c>
      <c r="H13" s="21" t="s">
        <v>34</v>
      </c>
      <c r="I13" s="22"/>
      <c r="J13" s="22"/>
      <c r="K13" s="21" t="s">
        <v>35</v>
      </c>
      <c r="L13" s="22"/>
      <c r="M13" s="22"/>
      <c r="N13" s="21" t="s">
        <v>35</v>
      </c>
      <c r="O13" s="22"/>
      <c r="P13" s="22"/>
      <c r="Q13" s="21" t="s">
        <v>34</v>
      </c>
      <c r="R13" s="3"/>
      <c r="S13" s="48"/>
    </row>
    <row r="14" spans="1:19" ht="26.25" customHeight="1" thickBot="1">
      <c r="A14" s="46"/>
      <c r="B14" s="46"/>
      <c r="C14" s="5"/>
      <c r="D14" s="23"/>
      <c r="E14" s="23"/>
      <c r="F14" s="23"/>
      <c r="G14" s="23"/>
      <c r="H14" s="3"/>
      <c r="I14" s="3"/>
      <c r="J14" s="3"/>
      <c r="K14" s="3"/>
      <c r="L14" s="154"/>
      <c r="M14" s="154"/>
      <c r="N14" s="139"/>
      <c r="O14" s="139"/>
      <c r="P14" s="3"/>
      <c r="Q14" s="3"/>
      <c r="R14" s="3"/>
      <c r="S14" s="48"/>
    </row>
    <row r="15" spans="1:19" ht="29.25" customHeight="1" thickBot="1">
      <c r="A15" s="53" t="s">
        <v>8</v>
      </c>
      <c r="B15" s="53" t="s">
        <v>9</v>
      </c>
      <c r="C15" s="14" t="s">
        <v>10</v>
      </c>
      <c r="D15" s="14" t="s">
        <v>11</v>
      </c>
      <c r="E15" s="15" t="s">
        <v>12</v>
      </c>
      <c r="F15" s="56" t="s">
        <v>47</v>
      </c>
      <c r="G15" s="25" t="s">
        <v>14</v>
      </c>
      <c r="H15" s="26" t="s">
        <v>48</v>
      </c>
      <c r="I15" s="27" t="s">
        <v>49</v>
      </c>
      <c r="J15" s="27" t="s">
        <v>50</v>
      </c>
      <c r="K15" s="28" t="s">
        <v>51</v>
      </c>
      <c r="L15" s="155" t="s">
        <v>53</v>
      </c>
      <c r="M15" s="156"/>
      <c r="N15" s="57" t="s">
        <v>54</v>
      </c>
      <c r="O15" s="157" t="s">
        <v>55</v>
      </c>
      <c r="P15" s="158"/>
      <c r="Q15" s="48"/>
      <c r="R15" s="159" t="s">
        <v>56</v>
      </c>
      <c r="S15" s="159"/>
    </row>
    <row r="16" spans="1:19" ht="24" customHeight="1">
      <c r="A16" s="17" t="str">
        <f aca="true" ca="1" t="shared" si="0" ref="A16:B20">OFFSET(A16,-7,0)</f>
        <v>PDL</v>
      </c>
      <c r="B16" s="17">
        <f ca="1" t="shared" si="0"/>
        <v>44</v>
      </c>
      <c r="C16" s="13">
        <v>1</v>
      </c>
      <c r="D16" s="17" t="str">
        <f aca="true" ca="1" t="shared" si="1" ref="D16:E20">OFFSET(D16,-7,0)</f>
        <v>FOULONNEAU Guy Philippe</v>
      </c>
      <c r="E16" s="17" t="str">
        <f ca="1" t="shared" si="1"/>
        <v>2</v>
      </c>
      <c r="F16" s="17">
        <v>42</v>
      </c>
      <c r="G16" s="17" t="str">
        <f ca="1">OFFSET(G16,-7,0)</f>
        <v>JC ST SEBASTIEN</v>
      </c>
      <c r="H16" s="32">
        <v>0</v>
      </c>
      <c r="I16" s="58">
        <v>0</v>
      </c>
      <c r="J16" s="58">
        <v>0</v>
      </c>
      <c r="K16" s="59">
        <v>0</v>
      </c>
      <c r="L16" s="160">
        <f>SUM(H16:K16)</f>
        <v>0</v>
      </c>
      <c r="M16" s="161"/>
      <c r="N16" s="29"/>
      <c r="O16" s="135">
        <f ca="1">SUM(OFFSET(O16,0,-9),OFFSET(O16,0,-3))</f>
        <v>42</v>
      </c>
      <c r="P16" s="136"/>
      <c r="Q16" s="48"/>
      <c r="R16" s="18" t="s">
        <v>57</v>
      </c>
      <c r="S16" s="18" t="s">
        <v>58</v>
      </c>
    </row>
    <row r="17" spans="1:22" ht="27" customHeight="1">
      <c r="A17" s="17" t="str">
        <f ca="1" t="shared" si="0"/>
        <v>PDL</v>
      </c>
      <c r="B17" s="17">
        <f ca="1" t="shared" si="0"/>
        <v>53</v>
      </c>
      <c r="C17" s="13">
        <v>2</v>
      </c>
      <c r="D17" s="17" t="str">
        <f ca="1" t="shared" si="1"/>
        <v>GOUT Pascal</v>
      </c>
      <c r="E17" s="17" t="str">
        <f ca="1" t="shared" si="1"/>
        <v>2</v>
      </c>
      <c r="F17" s="17">
        <v>53</v>
      </c>
      <c r="G17" s="17" t="str">
        <f ca="1">OFFSET(G17,-7,0)</f>
        <v>JUDO CLUB RENAZE</v>
      </c>
      <c r="H17" s="35">
        <v>7</v>
      </c>
      <c r="I17" s="60">
        <v>0</v>
      </c>
      <c r="J17" s="60">
        <v>0</v>
      </c>
      <c r="K17" s="61">
        <v>0</v>
      </c>
      <c r="L17" s="152">
        <f>SUM(H17:K17)</f>
        <v>7</v>
      </c>
      <c r="M17" s="153"/>
      <c r="N17" s="29"/>
      <c r="O17" s="135">
        <f ca="1">SUM(OFFSET(O17,0,-9),OFFSET(O17,0,-3))</f>
        <v>60</v>
      </c>
      <c r="P17" s="136"/>
      <c r="Q17" s="48"/>
      <c r="R17" s="62">
        <v>7</v>
      </c>
      <c r="S17" s="62">
        <v>10</v>
      </c>
      <c r="T17" s="46"/>
      <c r="U17" s="46"/>
      <c r="V17" s="46"/>
    </row>
    <row r="18" spans="1:22" ht="27" customHeight="1">
      <c r="A18" s="17" t="str">
        <f ca="1" t="shared" si="0"/>
        <v>PDL</v>
      </c>
      <c r="B18" s="17">
        <f ca="1" t="shared" si="0"/>
        <v>44</v>
      </c>
      <c r="C18" s="13">
        <v>3</v>
      </c>
      <c r="D18" s="17" t="str">
        <f ca="1" t="shared" si="1"/>
        <v>CAZIN Regis</v>
      </c>
      <c r="E18" s="17" t="str">
        <f ca="1" t="shared" si="1"/>
        <v>2</v>
      </c>
      <c r="F18" s="17">
        <v>2</v>
      </c>
      <c r="G18" s="17" t="str">
        <f ca="1">OFFSET(G18,-7,0)</f>
        <v>JC BREVINOIS</v>
      </c>
      <c r="H18" s="35">
        <v>10</v>
      </c>
      <c r="I18" s="60">
        <v>10</v>
      </c>
      <c r="J18" s="60">
        <v>10</v>
      </c>
      <c r="K18" s="61">
        <v>10</v>
      </c>
      <c r="L18" s="152">
        <f>SUM(H18:K18)</f>
        <v>40</v>
      </c>
      <c r="M18" s="153"/>
      <c r="N18" s="29"/>
      <c r="O18" s="135">
        <f ca="1">SUM(OFFSET(O18,0,-9),OFFSET(O18,0,-3))</f>
        <v>42</v>
      </c>
      <c r="P18" s="136"/>
      <c r="Q18" s="3"/>
      <c r="R18" s="3"/>
      <c r="S18" s="48"/>
      <c r="T18" s="46"/>
      <c r="U18" s="46"/>
      <c r="V18" s="46"/>
    </row>
    <row r="19" spans="1:22" ht="27" customHeight="1">
      <c r="A19" s="17" t="str">
        <f ca="1" t="shared" si="0"/>
        <v>PC</v>
      </c>
      <c r="B19" s="17">
        <f ca="1" t="shared" si="0"/>
        <v>79</v>
      </c>
      <c r="C19" s="13">
        <v>4</v>
      </c>
      <c r="D19" s="17" t="str">
        <f ca="1" t="shared" si="1"/>
        <v>ALLIER Denis</v>
      </c>
      <c r="E19" s="17" t="str">
        <f ca="1" t="shared" si="1"/>
        <v>2</v>
      </c>
      <c r="F19" s="17">
        <v>70</v>
      </c>
      <c r="G19" s="17" t="str">
        <f ca="1">OFFSET(G19,-7,0)</f>
        <v>JUDO CLUB AIFFRICAIN</v>
      </c>
      <c r="H19" s="35">
        <v>10</v>
      </c>
      <c r="I19" s="36">
        <v>0</v>
      </c>
      <c r="J19" s="60">
        <v>10</v>
      </c>
      <c r="K19" s="37">
        <v>0</v>
      </c>
      <c r="L19" s="152">
        <f>SUM(H19:K19)</f>
        <v>20</v>
      </c>
      <c r="M19" s="153"/>
      <c r="N19" s="29"/>
      <c r="O19" s="135">
        <f ca="1">SUM(OFFSET(O19,0,-9),OFFSET(O19,0,-3))</f>
        <v>90</v>
      </c>
      <c r="P19" s="136"/>
      <c r="Q19" s="3"/>
      <c r="R19" s="48"/>
      <c r="S19" s="48"/>
      <c r="T19" s="46"/>
      <c r="U19" s="46"/>
      <c r="V19" s="46"/>
    </row>
    <row r="20" spans="1:22" ht="27" customHeight="1" thickBot="1">
      <c r="A20" s="17" t="str">
        <f ca="1" t="shared" si="0"/>
        <v>PDL</v>
      </c>
      <c r="B20" s="17">
        <f ca="1" t="shared" si="0"/>
        <v>44</v>
      </c>
      <c r="C20" s="13">
        <v>5</v>
      </c>
      <c r="D20" s="17" t="str">
        <f ca="1" t="shared" si="1"/>
        <v>LE Piouffe Yvon</v>
      </c>
      <c r="E20" s="17" t="str">
        <f ca="1" t="shared" si="1"/>
        <v>2</v>
      </c>
      <c r="F20" s="17">
        <v>80</v>
      </c>
      <c r="G20" s="17" t="str">
        <f ca="1">OFFSET(G20,-7,0)</f>
        <v>JUDO CLUB GUERANDAIS</v>
      </c>
      <c r="H20" s="40">
        <v>0</v>
      </c>
      <c r="I20" s="41">
        <v>10</v>
      </c>
      <c r="J20" s="63">
        <v>10</v>
      </c>
      <c r="K20" s="64">
        <v>0</v>
      </c>
      <c r="L20" s="150">
        <f>SUM(H20:K20)</f>
        <v>20</v>
      </c>
      <c r="M20" s="151"/>
      <c r="N20" s="29"/>
      <c r="O20" s="135">
        <f ca="1">SUM(OFFSET(O20,0,-9),OFFSET(O20,0,-3))</f>
        <v>100</v>
      </c>
      <c r="P20" s="136"/>
      <c r="Q20" s="3"/>
      <c r="R20" s="3"/>
      <c r="S20" s="48"/>
      <c r="T20" s="46"/>
      <c r="U20" s="46"/>
      <c r="V20" s="46"/>
    </row>
    <row r="21" spans="1:22" ht="15">
      <c r="A21" s="46"/>
      <c r="B21" s="46"/>
      <c r="C21" s="1"/>
      <c r="D21" s="65"/>
      <c r="E21" s="43"/>
      <c r="F21" s="43"/>
      <c r="G21" s="43"/>
      <c r="H21" s="43"/>
      <c r="I21" s="43"/>
      <c r="J21" s="65"/>
      <c r="K21" s="43"/>
      <c r="L21" s="65"/>
      <c r="M21" s="1"/>
      <c r="N21" s="1" t="s">
        <v>59</v>
      </c>
      <c r="O21" s="66"/>
      <c r="P21" s="1"/>
      <c r="Q21" s="66"/>
      <c r="R21" s="1"/>
      <c r="S21" s="46"/>
      <c r="T21" s="46"/>
      <c r="U21" s="46"/>
      <c r="V21" s="46"/>
    </row>
    <row r="22" spans="1:22" ht="15" hidden="1">
      <c r="A22" s="46"/>
      <c r="B22" s="46"/>
      <c r="C22" s="5">
        <f>COUNT(H16:K20)/2</f>
        <v>10</v>
      </c>
      <c r="D22" s="66"/>
      <c r="E22" s="1"/>
      <c r="F22" s="3"/>
      <c r="G22" s="44" t="s">
        <v>60</v>
      </c>
      <c r="H22" s="45">
        <v>1</v>
      </c>
      <c r="I22" s="45">
        <v>2</v>
      </c>
      <c r="J22" s="45">
        <v>3</v>
      </c>
      <c r="K22" s="45">
        <v>4</v>
      </c>
      <c r="L22" s="45">
        <v>5</v>
      </c>
      <c r="M22" s="45">
        <v>6</v>
      </c>
      <c r="N22" s="45">
        <v>7</v>
      </c>
      <c r="O22" s="45">
        <v>8</v>
      </c>
      <c r="P22" s="45">
        <v>9</v>
      </c>
      <c r="Q22" s="45">
        <v>10</v>
      </c>
      <c r="R22" s="45"/>
      <c r="S22" s="67"/>
      <c r="T22" s="67"/>
      <c r="U22" s="67"/>
      <c r="V22" s="67"/>
    </row>
    <row r="23" spans="1:22" ht="15" hidden="1">
      <c r="A23" s="46"/>
      <c r="B23" s="46"/>
      <c r="C23" s="5"/>
      <c r="D23" s="66"/>
      <c r="E23" s="1"/>
      <c r="F23" s="3"/>
      <c r="G23" s="44" t="s">
        <v>61</v>
      </c>
      <c r="H23" s="45">
        <v>1</v>
      </c>
      <c r="I23" s="45">
        <v>1</v>
      </c>
      <c r="J23" s="45">
        <v>1</v>
      </c>
      <c r="K23" s="45">
        <v>2</v>
      </c>
      <c r="L23" s="45">
        <v>2</v>
      </c>
      <c r="M23" s="45">
        <v>3</v>
      </c>
      <c r="N23" s="45">
        <v>3</v>
      </c>
      <c r="O23" s="45">
        <v>4</v>
      </c>
      <c r="P23" s="45">
        <v>4</v>
      </c>
      <c r="Q23" s="45">
        <v>4</v>
      </c>
      <c r="R23" s="45"/>
      <c r="S23" s="67"/>
      <c r="T23" s="67"/>
      <c r="U23" s="67"/>
      <c r="V23" s="67"/>
    </row>
    <row r="24" spans="1:22" ht="15" hidden="1">
      <c r="A24" s="46"/>
      <c r="B24" s="46"/>
      <c r="C24" s="5"/>
      <c r="D24" s="1"/>
      <c r="E24" s="1"/>
      <c r="F24" s="3"/>
      <c r="G24" s="44" t="s">
        <v>62</v>
      </c>
      <c r="H24" s="45">
        <v>1</v>
      </c>
      <c r="I24" s="45">
        <v>1</v>
      </c>
      <c r="J24" s="45">
        <v>2</v>
      </c>
      <c r="K24" s="45">
        <v>2</v>
      </c>
      <c r="L24" s="45">
        <v>2</v>
      </c>
      <c r="M24" s="45">
        <v>3</v>
      </c>
      <c r="N24" s="45">
        <v>3</v>
      </c>
      <c r="O24" s="45">
        <v>3</v>
      </c>
      <c r="P24" s="45">
        <v>4</v>
      </c>
      <c r="Q24" s="45">
        <v>4</v>
      </c>
      <c r="R24" s="45"/>
      <c r="S24" s="67"/>
      <c r="T24" s="67"/>
      <c r="U24" s="67"/>
      <c r="V24" s="67"/>
    </row>
    <row r="25" spans="1:22" ht="15">
      <c r="A25" s="46"/>
      <c r="B25" s="46"/>
      <c r="C25" s="49"/>
      <c r="D25" s="46"/>
      <c r="E25" s="46"/>
      <c r="F25" s="48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</sheetData>
  <sheetProtection selectLockedCells="1"/>
  <mergeCells count="20">
    <mergeCell ref="L16:M16"/>
    <mergeCell ref="O16:P16"/>
    <mergeCell ref="G4:G6"/>
    <mergeCell ref="P1:R1"/>
    <mergeCell ref="K2:N2"/>
    <mergeCell ref="P2:P3"/>
    <mergeCell ref="Q2:Q3"/>
    <mergeCell ref="R2:R3"/>
    <mergeCell ref="L14:O14"/>
    <mergeCell ref="L15:M15"/>
    <mergeCell ref="O15:P15"/>
    <mergeCell ref="R15:S15"/>
    <mergeCell ref="L20:M20"/>
    <mergeCell ref="O20:P20"/>
    <mergeCell ref="L17:M17"/>
    <mergeCell ref="O17:P17"/>
    <mergeCell ref="L18:M18"/>
    <mergeCell ref="O18:P18"/>
    <mergeCell ref="L19:M19"/>
    <mergeCell ref="O19:P19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zoomScale="77" zoomScaleNormal="77" zoomScalePageLayoutView="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5"/>
  <cols>
    <col min="1" max="1" width="6.140625" style="0" bestFit="1" customWidth="1"/>
    <col min="2" max="2" width="5.140625" style="0" bestFit="1" customWidth="1"/>
    <col min="3" max="3" width="4.421875" style="0" bestFit="1" customWidth="1"/>
    <col min="4" max="4" width="22.140625" style="0" customWidth="1"/>
    <col min="5" max="5" width="3.140625" style="0" customWidth="1"/>
    <col min="6" max="6" width="7.7109375" style="0" customWidth="1"/>
    <col min="7" max="7" width="19.421875" style="0" customWidth="1"/>
    <col min="8" max="33" width="4.00390625" style="0" customWidth="1"/>
    <col min="34" max="36" width="4.00390625" style="0" hidden="1" customWidth="1"/>
    <col min="37" max="37" width="4.00390625" style="0" customWidth="1"/>
    <col min="38" max="42" width="4.00390625" style="0" hidden="1" customWidth="1"/>
    <col min="43" max="43" width="4.00390625" style="0" customWidth="1"/>
    <col min="44" max="46" width="4.00390625" style="0" hidden="1" customWidth="1"/>
    <col min="47" max="47" width="4.00390625" style="0" customWidth="1"/>
    <col min="48" max="52" width="4.00390625" style="0" hidden="1" customWidth="1"/>
  </cols>
  <sheetData>
    <row r="1" spans="1:52" ht="15.75" thickBot="1">
      <c r="A1" s="68"/>
      <c r="B1" s="68"/>
      <c r="C1" s="69">
        <v>10</v>
      </c>
      <c r="D1" s="70"/>
      <c r="E1" s="70"/>
      <c r="F1" s="48"/>
      <c r="G1" s="46"/>
      <c r="H1" s="46"/>
      <c r="I1" s="46"/>
      <c r="J1" s="46"/>
      <c r="K1" s="46"/>
      <c r="L1" s="46"/>
      <c r="M1" s="46"/>
      <c r="N1" s="46"/>
      <c r="O1" s="46"/>
      <c r="P1" s="144" t="s">
        <v>0</v>
      </c>
      <c r="Q1" s="144"/>
      <c r="R1" s="144"/>
      <c r="S1" s="46"/>
      <c r="T1" s="46"/>
      <c r="U1" s="46"/>
      <c r="V1" s="48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</row>
    <row r="2" spans="1:52" ht="16.5" customHeight="1" thickBot="1">
      <c r="A2" s="68"/>
      <c r="B2" s="68"/>
      <c r="C2" s="71"/>
      <c r="D2" s="70"/>
      <c r="E2" s="70"/>
      <c r="F2" s="50" t="s">
        <v>1</v>
      </c>
      <c r="G2" s="7" t="s">
        <v>91</v>
      </c>
      <c r="H2" s="46">
        <v>3</v>
      </c>
      <c r="I2" s="46"/>
      <c r="J2" s="51" t="s">
        <v>3</v>
      </c>
      <c r="K2" s="179">
        <f ca="1">TODAY()</f>
        <v>41429</v>
      </c>
      <c r="L2" s="179"/>
      <c r="M2" s="179"/>
      <c r="N2" s="179"/>
      <c r="O2" s="46"/>
      <c r="P2" s="146" t="s">
        <v>92</v>
      </c>
      <c r="Q2" s="146"/>
      <c r="R2" s="148"/>
      <c r="S2" s="46"/>
      <c r="T2" s="70"/>
      <c r="U2" s="70"/>
      <c r="V2" s="48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</row>
    <row r="3" spans="1:52" ht="13.5" customHeight="1" thickBot="1">
      <c r="A3" s="68"/>
      <c r="B3" s="68"/>
      <c r="C3" s="71"/>
      <c r="D3" s="70"/>
      <c r="E3" s="70"/>
      <c r="F3" s="48"/>
      <c r="G3" s="46"/>
      <c r="H3" s="67"/>
      <c r="I3" s="67"/>
      <c r="J3" s="46"/>
      <c r="K3" s="46"/>
      <c r="L3" s="46"/>
      <c r="M3" s="46"/>
      <c r="N3" s="46"/>
      <c r="O3" s="46"/>
      <c r="P3" s="147"/>
      <c r="Q3" s="147"/>
      <c r="R3" s="149"/>
      <c r="S3" s="46"/>
      <c r="T3" s="46"/>
      <c r="U3" s="46"/>
      <c r="V3" s="48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52" ht="15">
      <c r="A4" s="68"/>
      <c r="B4" s="68"/>
      <c r="C4" s="71"/>
      <c r="D4" s="70"/>
      <c r="E4" s="70"/>
      <c r="F4" s="70"/>
      <c r="G4" s="72"/>
      <c r="H4" s="70"/>
      <c r="I4" s="70"/>
      <c r="J4" s="46" t="s">
        <v>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8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ht="15">
      <c r="A5" s="68"/>
      <c r="B5" s="68"/>
      <c r="C5" s="71"/>
      <c r="D5" s="70"/>
      <c r="E5" s="70"/>
      <c r="F5" s="52" t="s">
        <v>6</v>
      </c>
      <c r="G5" s="73"/>
      <c r="H5" s="70"/>
      <c r="I5" s="70"/>
      <c r="J5" s="51" t="s">
        <v>7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8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52" ht="15">
      <c r="A6" s="68"/>
      <c r="B6" s="68"/>
      <c r="C6" s="71"/>
      <c r="D6" s="70"/>
      <c r="E6" s="70"/>
      <c r="F6" s="48"/>
      <c r="G6" s="74"/>
      <c r="H6" s="70"/>
      <c r="I6" s="70"/>
      <c r="J6" s="51"/>
      <c r="K6" s="51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</row>
    <row r="7" spans="1:52" ht="15.75" thickBot="1">
      <c r="A7" s="68"/>
      <c r="B7" s="68"/>
      <c r="C7" s="71"/>
      <c r="D7" s="70"/>
      <c r="E7" s="70"/>
      <c r="F7" s="68"/>
      <c r="G7" s="70"/>
      <c r="H7" s="46"/>
      <c r="I7" s="46"/>
      <c r="J7" s="46"/>
      <c r="K7" s="70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  <c r="W7" s="75"/>
      <c r="X7" s="75"/>
      <c r="Y7" s="75"/>
      <c r="Z7" s="75"/>
      <c r="AA7" s="75"/>
      <c r="AB7" s="75"/>
      <c r="AC7" s="75"/>
      <c r="AD7" s="76"/>
      <c r="AE7" s="76"/>
      <c r="AF7" s="76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77" t="s">
        <v>21</v>
      </c>
      <c r="I8" s="77" t="s">
        <v>93</v>
      </c>
      <c r="J8" s="77" t="s">
        <v>25</v>
      </c>
      <c r="K8" s="77" t="s">
        <v>94</v>
      </c>
      <c r="L8" s="77" t="s">
        <v>95</v>
      </c>
      <c r="M8" s="77" t="s">
        <v>24</v>
      </c>
      <c r="N8" s="77" t="s">
        <v>96</v>
      </c>
      <c r="O8" s="77" t="s">
        <v>97</v>
      </c>
      <c r="P8" s="77" t="s">
        <v>26</v>
      </c>
      <c r="Q8" s="77" t="s">
        <v>98</v>
      </c>
      <c r="R8" s="77" t="s">
        <v>18</v>
      </c>
      <c r="S8" s="77" t="s">
        <v>22</v>
      </c>
      <c r="T8" s="78" t="s">
        <v>99</v>
      </c>
      <c r="U8" s="77" t="s">
        <v>100</v>
      </c>
      <c r="V8" s="77" t="s">
        <v>101</v>
      </c>
      <c r="W8" s="77" t="s">
        <v>28</v>
      </c>
      <c r="X8" s="77" t="s">
        <v>102</v>
      </c>
      <c r="Y8" s="78" t="s">
        <v>103</v>
      </c>
      <c r="Z8" s="78" t="s">
        <v>19</v>
      </c>
      <c r="AA8" s="77" t="s">
        <v>104</v>
      </c>
      <c r="AB8" s="78" t="s">
        <v>20</v>
      </c>
      <c r="AC8" s="79" t="s">
        <v>105</v>
      </c>
      <c r="AD8" s="80" t="s">
        <v>106</v>
      </c>
      <c r="AE8" s="81" t="s">
        <v>107</v>
      </c>
      <c r="AF8" s="82" t="s">
        <v>108</v>
      </c>
      <c r="AG8" s="83" t="s">
        <v>15</v>
      </c>
      <c r="AH8" s="84" t="s">
        <v>109</v>
      </c>
      <c r="AI8" s="84" t="s">
        <v>110</v>
      </c>
      <c r="AJ8" s="84" t="s">
        <v>111</v>
      </c>
      <c r="AK8" s="16" t="s">
        <v>29</v>
      </c>
      <c r="AL8" s="84" t="s">
        <v>23</v>
      </c>
      <c r="AM8" s="84" t="s">
        <v>27</v>
      </c>
      <c r="AN8" s="84" t="s">
        <v>112</v>
      </c>
      <c r="AO8" s="84" t="s">
        <v>17</v>
      </c>
      <c r="AP8" s="84" t="s">
        <v>113</v>
      </c>
      <c r="AQ8" s="16" t="s">
        <v>114</v>
      </c>
      <c r="AR8" s="84" t="s">
        <v>115</v>
      </c>
      <c r="AS8" s="84" t="s">
        <v>16</v>
      </c>
      <c r="AT8" s="84" t="s">
        <v>116</v>
      </c>
      <c r="AU8" s="16" t="s">
        <v>117</v>
      </c>
      <c r="AV8" s="84" t="s">
        <v>118</v>
      </c>
      <c r="AW8" s="84" t="s">
        <v>119</v>
      </c>
      <c r="AX8" s="84" t="s">
        <v>120</v>
      </c>
      <c r="AY8" s="84" t="s">
        <v>121</v>
      </c>
      <c r="AZ8" s="84" t="s">
        <v>122</v>
      </c>
    </row>
    <row r="9" spans="1:52" s="3" customFormat="1" ht="24.75" customHeight="1">
      <c r="A9" s="17" t="s">
        <v>30</v>
      </c>
      <c r="B9" s="17">
        <v>72</v>
      </c>
      <c r="C9" s="18">
        <f aca="true" ca="1" t="shared" si="0" ref="C9:C18">OFFSET(C9,12,0)</f>
        <v>1</v>
      </c>
      <c r="D9" s="19" t="s">
        <v>123</v>
      </c>
      <c r="E9" s="17" t="s">
        <v>32</v>
      </c>
      <c r="F9" s="17">
        <v>52</v>
      </c>
      <c r="G9" s="20" t="s">
        <v>124</v>
      </c>
      <c r="H9" s="21" t="s">
        <v>34</v>
      </c>
      <c r="I9" s="22"/>
      <c r="J9" s="22"/>
      <c r="K9" s="22"/>
      <c r="L9" s="22"/>
      <c r="M9" s="21" t="s">
        <v>34</v>
      </c>
      <c r="N9" s="22"/>
      <c r="O9" s="22"/>
      <c r="P9" s="22"/>
      <c r="Q9" s="22"/>
      <c r="R9" s="21" t="s">
        <v>34</v>
      </c>
      <c r="S9" s="22"/>
      <c r="T9" s="22"/>
      <c r="U9" s="22"/>
      <c r="V9" s="22"/>
      <c r="W9" s="21" t="s">
        <v>34</v>
      </c>
      <c r="X9" s="22"/>
      <c r="Y9" s="22"/>
      <c r="Z9" s="22"/>
      <c r="AA9" s="21" t="s">
        <v>34</v>
      </c>
      <c r="AB9" s="22"/>
      <c r="AC9" s="22"/>
      <c r="AD9" s="22"/>
      <c r="AE9" s="22"/>
      <c r="AF9" s="22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1" customFormat="1" ht="24.75" customHeight="1">
      <c r="A10" s="17" t="s">
        <v>30</v>
      </c>
      <c r="B10" s="17">
        <v>44</v>
      </c>
      <c r="C10" s="18">
        <f ca="1" t="shared" si="0"/>
        <v>2</v>
      </c>
      <c r="D10" s="19" t="s">
        <v>125</v>
      </c>
      <c r="E10" s="17" t="s">
        <v>32</v>
      </c>
      <c r="F10" s="17">
        <v>59</v>
      </c>
      <c r="G10" s="20" t="s">
        <v>126</v>
      </c>
      <c r="H10" s="22"/>
      <c r="I10" s="22"/>
      <c r="J10" s="21" t="s">
        <v>69</v>
      </c>
      <c r="K10" s="22"/>
      <c r="L10" s="22"/>
      <c r="M10" s="22"/>
      <c r="N10" s="22"/>
      <c r="O10" s="21" t="s">
        <v>34</v>
      </c>
      <c r="P10" s="22"/>
      <c r="Q10" s="22"/>
      <c r="R10" s="22"/>
      <c r="S10" s="21" t="s">
        <v>127</v>
      </c>
      <c r="T10" s="22"/>
      <c r="U10" s="22"/>
      <c r="V10" s="22"/>
      <c r="W10" s="22"/>
      <c r="X10" s="22"/>
      <c r="Y10" s="21"/>
      <c r="Z10" s="22"/>
      <c r="AA10" s="22"/>
      <c r="AB10" s="21"/>
      <c r="AC10" s="22"/>
      <c r="AD10" s="22"/>
      <c r="AE10" s="22"/>
      <c r="AF10" s="22"/>
      <c r="AG10" s="85"/>
      <c r="AH10" s="86"/>
      <c r="AI10" s="86"/>
      <c r="AJ10" s="86"/>
      <c r="AK10" s="85" t="s">
        <v>34</v>
      </c>
      <c r="AL10" s="86"/>
      <c r="AM10" s="86"/>
      <c r="AN10" s="86"/>
      <c r="AO10" s="86"/>
      <c r="AP10" s="86"/>
      <c r="AQ10" s="85" t="s">
        <v>34</v>
      </c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1" customFormat="1" ht="24.75" customHeight="1">
      <c r="A11" s="17" t="s">
        <v>30</v>
      </c>
      <c r="B11" s="17">
        <v>72</v>
      </c>
      <c r="C11" s="18">
        <f ca="1" t="shared" si="0"/>
        <v>3</v>
      </c>
      <c r="D11" s="19" t="s">
        <v>128</v>
      </c>
      <c r="E11" s="17" t="s">
        <v>32</v>
      </c>
      <c r="F11" s="17">
        <v>62</v>
      </c>
      <c r="G11" s="20" t="s">
        <v>129</v>
      </c>
      <c r="H11" s="21" t="s">
        <v>44</v>
      </c>
      <c r="I11" s="22"/>
      <c r="J11" s="22"/>
      <c r="K11" s="22"/>
      <c r="L11" s="22"/>
      <c r="M11" s="22"/>
      <c r="N11" s="22"/>
      <c r="O11" s="22"/>
      <c r="P11" s="21" t="s">
        <v>34</v>
      </c>
      <c r="Q11" s="22"/>
      <c r="R11" s="22"/>
      <c r="S11" s="22"/>
      <c r="T11" s="22"/>
      <c r="U11" s="21" t="s">
        <v>34</v>
      </c>
      <c r="V11" s="22"/>
      <c r="W11" s="22"/>
      <c r="X11" s="22"/>
      <c r="Y11" s="22"/>
      <c r="Z11" s="21"/>
      <c r="AA11" s="22"/>
      <c r="AB11" s="22"/>
      <c r="AC11" s="22"/>
      <c r="AD11" s="21"/>
      <c r="AE11" s="22"/>
      <c r="AF11" s="22"/>
      <c r="AG11" s="86"/>
      <c r="AH11" s="86"/>
      <c r="AI11" s="86"/>
      <c r="AJ11" s="86"/>
      <c r="AK11" s="85" t="s">
        <v>35</v>
      </c>
      <c r="AL11" s="86"/>
      <c r="AM11" s="86"/>
      <c r="AN11" s="86"/>
      <c r="AO11" s="86"/>
      <c r="AP11" s="86"/>
      <c r="AQ11" s="86"/>
      <c r="AR11" s="86"/>
      <c r="AS11" s="85"/>
      <c r="AT11" s="85"/>
      <c r="AU11" s="85" t="s">
        <v>69</v>
      </c>
      <c r="AV11" s="86"/>
      <c r="AW11" s="86"/>
      <c r="AX11" s="86"/>
      <c r="AY11" s="86"/>
      <c r="AZ11" s="86"/>
    </row>
    <row r="12" spans="1:52" s="1" customFormat="1" ht="24.75" customHeight="1">
      <c r="A12" s="17" t="s">
        <v>30</v>
      </c>
      <c r="B12" s="17">
        <v>44</v>
      </c>
      <c r="C12" s="18">
        <f ca="1" t="shared" si="0"/>
        <v>4</v>
      </c>
      <c r="D12" s="19" t="s">
        <v>130</v>
      </c>
      <c r="E12" s="17" t="s">
        <v>32</v>
      </c>
      <c r="F12" s="17">
        <v>63</v>
      </c>
      <c r="G12" s="20" t="s">
        <v>131</v>
      </c>
      <c r="H12" s="22"/>
      <c r="I12" s="22"/>
      <c r="J12" s="21" t="s">
        <v>132</v>
      </c>
      <c r="K12" s="22"/>
      <c r="L12" s="22"/>
      <c r="M12" s="22"/>
      <c r="N12" s="21" t="s">
        <v>83</v>
      </c>
      <c r="O12" s="22"/>
      <c r="P12" s="22"/>
      <c r="Q12" s="22"/>
      <c r="R12" s="21" t="s">
        <v>44</v>
      </c>
      <c r="S12" s="22"/>
      <c r="T12" s="22"/>
      <c r="U12" s="22"/>
      <c r="V12" s="21" t="s">
        <v>83</v>
      </c>
      <c r="W12" s="22"/>
      <c r="X12" s="22"/>
      <c r="Y12" s="22"/>
      <c r="Z12" s="22"/>
      <c r="AA12" s="22"/>
      <c r="AB12" s="22"/>
      <c r="AC12" s="22"/>
      <c r="AD12" s="22"/>
      <c r="AE12" s="21" t="s">
        <v>83</v>
      </c>
      <c r="AF12" s="22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1" customFormat="1" ht="24.75" customHeight="1">
      <c r="A13" s="17" t="s">
        <v>30</v>
      </c>
      <c r="B13" s="17">
        <v>49</v>
      </c>
      <c r="C13" s="18">
        <f ca="1" t="shared" si="0"/>
        <v>5</v>
      </c>
      <c r="D13" s="19" t="s">
        <v>133</v>
      </c>
      <c r="E13" s="17" t="s">
        <v>32</v>
      </c>
      <c r="F13" s="17">
        <v>63</v>
      </c>
      <c r="G13" s="20" t="s">
        <v>134</v>
      </c>
      <c r="H13" s="22"/>
      <c r="I13" s="22"/>
      <c r="J13" s="22"/>
      <c r="K13" s="21" t="s">
        <v>35</v>
      </c>
      <c r="L13" s="22"/>
      <c r="M13" s="22"/>
      <c r="N13" s="22"/>
      <c r="O13" s="22"/>
      <c r="P13" s="21" t="s">
        <v>44</v>
      </c>
      <c r="Q13" s="22"/>
      <c r="R13" s="22"/>
      <c r="S13" s="22"/>
      <c r="T13" s="22"/>
      <c r="U13" s="22"/>
      <c r="V13" s="22"/>
      <c r="W13" s="21" t="s">
        <v>44</v>
      </c>
      <c r="X13" s="22"/>
      <c r="Y13" s="22"/>
      <c r="Z13" s="22"/>
      <c r="AA13" s="22"/>
      <c r="AB13" s="21"/>
      <c r="AC13" s="22"/>
      <c r="AD13" s="22"/>
      <c r="AE13" s="22"/>
      <c r="AF13" s="21"/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1" customFormat="1" ht="24.75" customHeight="1">
      <c r="A14" s="17" t="s">
        <v>30</v>
      </c>
      <c r="B14" s="17">
        <v>85</v>
      </c>
      <c r="C14" s="18">
        <f ca="1" t="shared" si="0"/>
        <v>6</v>
      </c>
      <c r="D14" s="19" t="s">
        <v>135</v>
      </c>
      <c r="E14" s="17" t="s">
        <v>32</v>
      </c>
      <c r="F14" s="17">
        <v>65</v>
      </c>
      <c r="G14" s="20" t="s">
        <v>136</v>
      </c>
      <c r="H14" s="22"/>
      <c r="I14" s="22"/>
      <c r="J14" s="22"/>
      <c r="K14" s="22"/>
      <c r="L14" s="22"/>
      <c r="M14" s="21" t="s">
        <v>35</v>
      </c>
      <c r="N14" s="22"/>
      <c r="O14" s="22"/>
      <c r="P14" s="22"/>
      <c r="Q14" s="21" t="s">
        <v>132</v>
      </c>
      <c r="R14" s="22"/>
      <c r="S14" s="21" t="s">
        <v>34</v>
      </c>
      <c r="T14" s="22"/>
      <c r="U14" s="22"/>
      <c r="V14" s="22"/>
      <c r="W14" s="22"/>
      <c r="X14" s="22"/>
      <c r="Y14" s="22"/>
      <c r="Z14" s="21"/>
      <c r="AA14" s="22"/>
      <c r="AB14" s="22"/>
      <c r="AC14" s="21"/>
      <c r="AD14" s="22"/>
      <c r="AE14" s="22"/>
      <c r="AF14" s="22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1" customFormat="1" ht="24.75" customHeight="1">
      <c r="A15" s="17" t="s">
        <v>137</v>
      </c>
      <c r="B15" s="17">
        <v>64</v>
      </c>
      <c r="C15" s="18">
        <f ca="1" t="shared" si="0"/>
        <v>7</v>
      </c>
      <c r="D15" s="19" t="s">
        <v>138</v>
      </c>
      <c r="E15" s="17" t="s">
        <v>32</v>
      </c>
      <c r="F15" s="17">
        <v>66</v>
      </c>
      <c r="G15" s="20" t="s">
        <v>139</v>
      </c>
      <c r="H15" s="22"/>
      <c r="I15" s="22"/>
      <c r="J15" s="22"/>
      <c r="K15" s="22"/>
      <c r="L15" s="21" t="s">
        <v>73</v>
      </c>
      <c r="M15" s="22"/>
      <c r="N15" s="22"/>
      <c r="O15" s="21" t="s">
        <v>35</v>
      </c>
      <c r="P15" s="22"/>
      <c r="Q15" s="22"/>
      <c r="R15" s="22"/>
      <c r="S15" s="22"/>
      <c r="T15" s="22"/>
      <c r="U15" s="21" t="s">
        <v>44</v>
      </c>
      <c r="V15" s="22"/>
      <c r="W15" s="22"/>
      <c r="X15" s="21" t="s">
        <v>83</v>
      </c>
      <c r="Y15" s="22"/>
      <c r="Z15" s="22"/>
      <c r="AA15" s="21" t="s">
        <v>127</v>
      </c>
      <c r="AB15" s="22"/>
      <c r="AC15" s="22"/>
      <c r="AD15" s="22"/>
      <c r="AE15" s="22"/>
      <c r="AF15" s="22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1" customFormat="1" ht="24.75" customHeight="1">
      <c r="A16" s="17" t="s">
        <v>30</v>
      </c>
      <c r="B16" s="17">
        <v>49</v>
      </c>
      <c r="C16" s="18">
        <f ca="1" t="shared" si="0"/>
        <v>8</v>
      </c>
      <c r="D16" s="19" t="s">
        <v>140</v>
      </c>
      <c r="E16" s="17" t="s">
        <v>32</v>
      </c>
      <c r="F16" s="17">
        <v>68</v>
      </c>
      <c r="G16" s="20" t="s">
        <v>77</v>
      </c>
      <c r="H16" s="22"/>
      <c r="I16" s="21" t="s">
        <v>83</v>
      </c>
      <c r="J16" s="22"/>
      <c r="K16" s="22"/>
      <c r="L16" s="22"/>
      <c r="M16" s="22"/>
      <c r="N16" s="21" t="s">
        <v>141</v>
      </c>
      <c r="O16" s="22"/>
      <c r="P16" s="22"/>
      <c r="Q16" s="22"/>
      <c r="R16" s="22"/>
      <c r="S16" s="22"/>
      <c r="T16" s="21"/>
      <c r="U16" s="22"/>
      <c r="V16" s="22"/>
      <c r="W16" s="22"/>
      <c r="X16" s="22"/>
      <c r="Y16" s="21"/>
      <c r="Z16" s="22"/>
      <c r="AA16" s="22"/>
      <c r="AB16" s="22"/>
      <c r="AC16" s="22"/>
      <c r="AD16" s="21"/>
      <c r="AE16" s="22"/>
      <c r="AF16" s="22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1" customFormat="1" ht="24.75" customHeight="1">
      <c r="A17" s="17" t="s">
        <v>30</v>
      </c>
      <c r="B17" s="17">
        <v>53</v>
      </c>
      <c r="C17" s="18">
        <f ca="1" t="shared" si="0"/>
        <v>9</v>
      </c>
      <c r="D17" s="19" t="s">
        <v>142</v>
      </c>
      <c r="E17" s="17" t="s">
        <v>32</v>
      </c>
      <c r="F17" s="17">
        <v>69</v>
      </c>
      <c r="G17" s="20" t="s">
        <v>143</v>
      </c>
      <c r="H17" s="22"/>
      <c r="I17" s="22"/>
      <c r="J17" s="22"/>
      <c r="K17" s="21" t="s">
        <v>34</v>
      </c>
      <c r="L17" s="22"/>
      <c r="M17" s="22"/>
      <c r="N17" s="22"/>
      <c r="O17" s="22"/>
      <c r="P17" s="22"/>
      <c r="Q17" s="21" t="s">
        <v>127</v>
      </c>
      <c r="R17" s="22"/>
      <c r="S17" s="22"/>
      <c r="T17" s="21"/>
      <c r="U17" s="22"/>
      <c r="V17" s="22"/>
      <c r="W17" s="22"/>
      <c r="X17" s="21" t="s">
        <v>34</v>
      </c>
      <c r="Y17" s="22"/>
      <c r="Z17" s="22"/>
      <c r="AA17" s="22"/>
      <c r="AB17" s="22"/>
      <c r="AC17" s="22"/>
      <c r="AD17" s="22"/>
      <c r="AE17" s="21" t="s">
        <v>35</v>
      </c>
      <c r="AF17" s="22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 t="s">
        <v>35</v>
      </c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1" customFormat="1" ht="24.75" customHeight="1">
      <c r="A18" s="17" t="s">
        <v>30</v>
      </c>
      <c r="B18" s="17">
        <v>44</v>
      </c>
      <c r="C18" s="18">
        <f ca="1" t="shared" si="0"/>
        <v>10</v>
      </c>
      <c r="D18" s="55" t="s">
        <v>144</v>
      </c>
      <c r="E18" s="17" t="s">
        <v>32</v>
      </c>
      <c r="F18" s="17">
        <v>70</v>
      </c>
      <c r="G18" s="20" t="s">
        <v>145</v>
      </c>
      <c r="H18" s="22"/>
      <c r="I18" s="21" t="s">
        <v>34</v>
      </c>
      <c r="J18" s="22"/>
      <c r="K18" s="22"/>
      <c r="L18" s="21" t="s">
        <v>34</v>
      </c>
      <c r="M18" s="22"/>
      <c r="N18" s="22"/>
      <c r="O18" s="22"/>
      <c r="P18" s="22"/>
      <c r="Q18" s="22"/>
      <c r="R18" s="22"/>
      <c r="S18" s="22"/>
      <c r="T18" s="22"/>
      <c r="U18" s="22"/>
      <c r="V18" s="21" t="s">
        <v>34</v>
      </c>
      <c r="W18" s="22"/>
      <c r="X18" s="22"/>
      <c r="Y18" s="22"/>
      <c r="Z18" s="22"/>
      <c r="AA18" s="22"/>
      <c r="AB18" s="22"/>
      <c r="AC18" s="21"/>
      <c r="AD18" s="22"/>
      <c r="AE18" s="22"/>
      <c r="AF18" s="21"/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 t="s">
        <v>35</v>
      </c>
      <c r="AV18" s="86"/>
      <c r="AW18" s="86"/>
      <c r="AX18" s="86"/>
      <c r="AY18" s="86"/>
      <c r="AZ18" s="85"/>
    </row>
    <row r="19" spans="1:52" s="1" customFormat="1" ht="24.75" customHeight="1" thickBot="1">
      <c r="A19" s="3"/>
      <c r="B19" s="3"/>
      <c r="C19" s="5"/>
      <c r="D19" s="23"/>
      <c r="E19" s="23"/>
      <c r="F19" s="23"/>
      <c r="G19" s="23"/>
      <c r="H19" s="3"/>
      <c r="I19" s="3"/>
      <c r="J19" s="3"/>
      <c r="K19" s="3"/>
      <c r="L19" s="3"/>
      <c r="M19" s="180" t="s">
        <v>146</v>
      </c>
      <c r="N19" s="180"/>
      <c r="O19" s="180"/>
      <c r="P19" s="180"/>
      <c r="Q19" s="8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53" t="s">
        <v>11</v>
      </c>
      <c r="E20" s="53" t="s">
        <v>12</v>
      </c>
      <c r="F20" s="88" t="s">
        <v>47</v>
      </c>
      <c r="G20" s="89" t="s">
        <v>14</v>
      </c>
      <c r="H20" s="90" t="s">
        <v>48</v>
      </c>
      <c r="I20" s="91" t="s">
        <v>49</v>
      </c>
      <c r="J20" s="91" t="s">
        <v>50</v>
      </c>
      <c r="K20" s="91" t="s">
        <v>51</v>
      </c>
      <c r="L20" s="92" t="s">
        <v>52</v>
      </c>
      <c r="M20" s="93" t="s">
        <v>147</v>
      </c>
      <c r="N20" s="94" t="s">
        <v>148</v>
      </c>
      <c r="O20" s="94" t="s">
        <v>149</v>
      </c>
      <c r="P20" s="95" t="s">
        <v>150</v>
      </c>
      <c r="Q20" s="181" t="s">
        <v>53</v>
      </c>
      <c r="R20" s="130"/>
      <c r="S20" s="96" t="s">
        <v>54</v>
      </c>
      <c r="T20" s="167" t="s">
        <v>55</v>
      </c>
      <c r="U20" s="168"/>
      <c r="V20" s="3"/>
      <c r="W20" s="175" t="s">
        <v>151</v>
      </c>
      <c r="X20" s="175"/>
      <c r="Y20" s="175"/>
      <c r="Z20" s="175"/>
      <c r="AA20" s="17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7" t="str">
        <f aca="true" ca="1" t="shared" si="1" ref="A21:B30">OFFSET(A21,-12,0)</f>
        <v>PDL</v>
      </c>
      <c r="B21" s="17">
        <f ca="1" t="shared" si="1"/>
        <v>72</v>
      </c>
      <c r="C21" s="13">
        <v>1</v>
      </c>
      <c r="D21" s="31" t="str">
        <f aca="true" ca="1" t="shared" si="2" ref="D21:E30">OFFSET(D21,-12,0)</f>
        <v>LEHOUX Nathan</v>
      </c>
      <c r="E21" s="17" t="str">
        <f ca="1" t="shared" si="2"/>
        <v>1</v>
      </c>
      <c r="F21" s="17">
        <v>0</v>
      </c>
      <c r="G21" s="97" t="str">
        <f aca="true" ca="1" t="shared" si="3" ref="G21:G30">OFFSET(G21,-12,0)</f>
        <v>JUDO CLUB CASTELORIEN</v>
      </c>
      <c r="H21" s="35">
        <v>0</v>
      </c>
      <c r="I21" s="36">
        <v>0</v>
      </c>
      <c r="J21" s="36">
        <v>0</v>
      </c>
      <c r="K21" s="36">
        <v>0</v>
      </c>
      <c r="L21" s="37">
        <v>0</v>
      </c>
      <c r="M21" s="98"/>
      <c r="N21" s="60"/>
      <c r="O21" s="60"/>
      <c r="P21" s="60"/>
      <c r="Q21" s="176">
        <f aca="true" t="shared" si="4" ref="Q21:Q30">SUM(H21:P21)</f>
        <v>0</v>
      </c>
      <c r="R21" s="177"/>
      <c r="S21" s="99"/>
      <c r="T21" s="167">
        <f aca="true" ca="1" t="shared" si="5" ref="T21:T30">SUM(OFFSET(T21,0,-14),OFFSET(T21,0,-3))</f>
        <v>0</v>
      </c>
      <c r="U21" s="168"/>
      <c r="V21" s="3"/>
      <c r="W21" s="100" t="s">
        <v>15</v>
      </c>
      <c r="X21" s="101" t="s">
        <v>109</v>
      </c>
      <c r="Y21" s="101" t="s">
        <v>110</v>
      </c>
      <c r="Z21" s="102" t="s">
        <v>111</v>
      </c>
      <c r="AA21" s="100" t="s">
        <v>29</v>
      </c>
      <c r="AB21" s="3"/>
      <c r="AC21" s="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7" t="str">
        <f ca="1" t="shared" si="1"/>
        <v>PDL</v>
      </c>
      <c r="B22" s="17">
        <f ca="1" t="shared" si="1"/>
        <v>44</v>
      </c>
      <c r="C22" s="13">
        <v>2</v>
      </c>
      <c r="D22" s="31" t="str">
        <f ca="1" t="shared" si="2"/>
        <v>DE Vetter Simon</v>
      </c>
      <c r="E22" s="17" t="str">
        <f ca="1" t="shared" si="2"/>
        <v>1</v>
      </c>
      <c r="F22" s="17">
        <v>0</v>
      </c>
      <c r="G22" s="97" t="str">
        <f ca="1" t="shared" si="3"/>
        <v>DOJO SAVENAISIEN</v>
      </c>
      <c r="H22" s="35">
        <v>0</v>
      </c>
      <c r="I22" s="36">
        <v>0</v>
      </c>
      <c r="J22" s="36">
        <v>10</v>
      </c>
      <c r="K22" s="36" t="str">
        <f aca="true" t="shared" si="6" ref="K22:K30">IF(M22&lt;&gt;"","-","")</f>
        <v>-</v>
      </c>
      <c r="L22" s="37" t="str">
        <f aca="true" t="shared" si="7" ref="L22:L30">IF(M22&lt;&gt;"","-","")</f>
        <v>-</v>
      </c>
      <c r="M22" s="98">
        <v>0</v>
      </c>
      <c r="N22" s="60">
        <v>0</v>
      </c>
      <c r="O22" s="60"/>
      <c r="P22" s="60"/>
      <c r="Q22" s="165">
        <f t="shared" si="4"/>
        <v>10</v>
      </c>
      <c r="R22" s="166"/>
      <c r="S22" s="99"/>
      <c r="T22" s="167">
        <f ca="1" t="shared" si="5"/>
        <v>10</v>
      </c>
      <c r="U22" s="168"/>
      <c r="V22" s="3"/>
      <c r="W22" s="101" t="s">
        <v>23</v>
      </c>
      <c r="X22" s="101" t="s">
        <v>27</v>
      </c>
      <c r="Y22" s="101" t="s">
        <v>112</v>
      </c>
      <c r="Z22" s="101" t="s">
        <v>17</v>
      </c>
      <c r="AA22" s="101" t="s">
        <v>113</v>
      </c>
      <c r="AB22" s="3"/>
      <c r="AC22" s="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7" t="str">
        <f ca="1" t="shared" si="1"/>
        <v>PDL</v>
      </c>
      <c r="B23" s="17">
        <f ca="1" t="shared" si="1"/>
        <v>72</v>
      </c>
      <c r="C23" s="13">
        <v>3</v>
      </c>
      <c r="D23" s="31" t="str">
        <f ca="1" t="shared" si="2"/>
        <v>FOURNIER Sulyvan</v>
      </c>
      <c r="E23" s="17" t="str">
        <f ca="1" t="shared" si="2"/>
        <v>1</v>
      </c>
      <c r="F23" s="17">
        <v>0</v>
      </c>
      <c r="G23" s="97" t="str">
        <f ca="1" t="shared" si="3"/>
        <v>JUDO CLUB SABOLIEN</v>
      </c>
      <c r="H23" s="35">
        <v>10</v>
      </c>
      <c r="I23" s="36">
        <v>0</v>
      </c>
      <c r="J23" s="36">
        <v>0</v>
      </c>
      <c r="K23" s="36" t="str">
        <f t="shared" si="6"/>
        <v>-</v>
      </c>
      <c r="L23" s="37" t="str">
        <f t="shared" si="7"/>
        <v>-</v>
      </c>
      <c r="M23" s="98">
        <v>10</v>
      </c>
      <c r="N23" s="60">
        <v>0</v>
      </c>
      <c r="O23" s="60"/>
      <c r="P23" s="60"/>
      <c r="Q23" s="165">
        <f t="shared" si="4"/>
        <v>20</v>
      </c>
      <c r="R23" s="166"/>
      <c r="S23" s="99"/>
      <c r="T23" s="167">
        <f ca="1" t="shared" si="5"/>
        <v>20</v>
      </c>
      <c r="U23" s="168"/>
      <c r="V23" s="3"/>
      <c r="W23" s="100" t="s">
        <v>114</v>
      </c>
      <c r="X23" s="83" t="s">
        <v>115</v>
      </c>
      <c r="Y23" s="101" t="s">
        <v>16</v>
      </c>
      <c r="Z23" s="101" t="s">
        <v>116</v>
      </c>
      <c r="AA23" s="100" t="s">
        <v>117</v>
      </c>
      <c r="AB23" s="3"/>
      <c r="AC23" s="3"/>
      <c r="AD23" s="43"/>
      <c r="AE23" s="103"/>
      <c r="AF23" s="10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7" t="str">
        <f ca="1" t="shared" si="1"/>
        <v>PDL</v>
      </c>
      <c r="B24" s="17">
        <f ca="1" t="shared" si="1"/>
        <v>44</v>
      </c>
      <c r="C24" s="13">
        <v>4</v>
      </c>
      <c r="D24" s="31" t="str">
        <f ca="1" t="shared" si="2"/>
        <v>JOLY Arnaud</v>
      </c>
      <c r="E24" s="17" t="str">
        <f ca="1" t="shared" si="2"/>
        <v>1</v>
      </c>
      <c r="F24" s="17">
        <v>10</v>
      </c>
      <c r="G24" s="97" t="str">
        <f ca="1" t="shared" si="3"/>
        <v>DOJO NANTAIS</v>
      </c>
      <c r="H24" s="35">
        <v>0</v>
      </c>
      <c r="I24" s="36">
        <v>0</v>
      </c>
      <c r="J24" s="36">
        <v>10</v>
      </c>
      <c r="K24" s="36">
        <v>7</v>
      </c>
      <c r="L24" s="37">
        <v>0</v>
      </c>
      <c r="M24" s="98"/>
      <c r="N24" s="60"/>
      <c r="O24" s="60"/>
      <c r="P24" s="60"/>
      <c r="Q24" s="165">
        <f t="shared" si="4"/>
        <v>17</v>
      </c>
      <c r="R24" s="166"/>
      <c r="S24" s="99"/>
      <c r="T24" s="167">
        <f ca="1" t="shared" si="5"/>
        <v>27</v>
      </c>
      <c r="U24" s="168"/>
      <c r="V24" s="3"/>
      <c r="W24" s="101" t="s">
        <v>118</v>
      </c>
      <c r="X24" s="101" t="s">
        <v>119</v>
      </c>
      <c r="Y24" s="101" t="s">
        <v>120</v>
      </c>
      <c r="Z24" s="101" t="s">
        <v>121</v>
      </c>
      <c r="AA24" s="102" t="s">
        <v>122</v>
      </c>
      <c r="AB24" s="3"/>
      <c r="AC24" s="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7" t="str">
        <f ca="1" t="shared" si="1"/>
        <v>PDL</v>
      </c>
      <c r="B25" s="17">
        <f ca="1" t="shared" si="1"/>
        <v>49</v>
      </c>
      <c r="C25" s="13">
        <v>5</v>
      </c>
      <c r="D25" s="31" t="str">
        <f ca="1" t="shared" si="2"/>
        <v>MERLEAU Picard Guillaume</v>
      </c>
      <c r="E25" s="17" t="str">
        <f ca="1" t="shared" si="2"/>
        <v>1</v>
      </c>
      <c r="F25" s="17">
        <v>70</v>
      </c>
      <c r="G25" s="97" t="str">
        <f ca="1" t="shared" si="3"/>
        <v>J.C. DU BASSIN SAUMUROIS</v>
      </c>
      <c r="H25" s="35">
        <v>10</v>
      </c>
      <c r="I25" s="36">
        <v>10</v>
      </c>
      <c r="J25" s="36">
        <v>10</v>
      </c>
      <c r="K25" s="36" t="str">
        <f t="shared" si="6"/>
        <v>-</v>
      </c>
      <c r="L25" s="37" t="str">
        <f t="shared" si="7"/>
        <v>-</v>
      </c>
      <c r="M25" s="98" t="s">
        <v>152</v>
      </c>
      <c r="N25" s="60"/>
      <c r="O25" s="60"/>
      <c r="P25" s="60"/>
      <c r="Q25" s="165">
        <f t="shared" si="4"/>
        <v>30</v>
      </c>
      <c r="R25" s="166"/>
      <c r="S25" s="99"/>
      <c r="T25" s="167">
        <f ca="1" t="shared" si="5"/>
        <v>100</v>
      </c>
      <c r="U25" s="16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7" t="str">
        <f ca="1" t="shared" si="1"/>
        <v>PDL</v>
      </c>
      <c r="B26" s="17">
        <f ca="1" t="shared" si="1"/>
        <v>85</v>
      </c>
      <c r="C26" s="13">
        <v>6</v>
      </c>
      <c r="D26" s="31" t="str">
        <f ca="1" t="shared" si="2"/>
        <v>GIRARD Benjamin</v>
      </c>
      <c r="E26" s="17" t="str">
        <f ca="1" t="shared" si="2"/>
        <v>1</v>
      </c>
      <c r="F26" s="17">
        <v>0</v>
      </c>
      <c r="G26" s="97" t="str">
        <f ca="1" t="shared" si="3"/>
        <v>US FERRIEROISE</v>
      </c>
      <c r="H26" s="35">
        <v>10</v>
      </c>
      <c r="I26" s="36">
        <v>0</v>
      </c>
      <c r="J26" s="36">
        <v>0</v>
      </c>
      <c r="K26" s="36" t="str">
        <f t="shared" si="6"/>
        <v>-</v>
      </c>
      <c r="L26" s="37" t="str">
        <f t="shared" si="7"/>
        <v>-</v>
      </c>
      <c r="M26" s="98" t="s">
        <v>153</v>
      </c>
      <c r="N26" s="60"/>
      <c r="O26" s="60"/>
      <c r="P26" s="60"/>
      <c r="Q26" s="165">
        <f t="shared" si="4"/>
        <v>10</v>
      </c>
      <c r="R26" s="166"/>
      <c r="S26" s="99"/>
      <c r="T26" s="167">
        <f ca="1" t="shared" si="5"/>
        <v>10</v>
      </c>
      <c r="U26" s="16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7" t="str">
        <f ca="1" t="shared" si="1"/>
        <v>AQU</v>
      </c>
      <c r="B27" s="17">
        <f ca="1" t="shared" si="1"/>
        <v>64</v>
      </c>
      <c r="C27" s="13">
        <v>7</v>
      </c>
      <c r="D27" s="31" t="str">
        <f ca="1" t="shared" si="2"/>
        <v>BENTAYOU Sebastien</v>
      </c>
      <c r="E27" s="17" t="str">
        <f ca="1" t="shared" si="2"/>
        <v>1</v>
      </c>
      <c r="F27" s="17">
        <v>54</v>
      </c>
      <c r="G27" s="97" t="str">
        <f ca="1" t="shared" si="3"/>
        <v>DOJO OLORONAIS</v>
      </c>
      <c r="H27" s="35">
        <v>10</v>
      </c>
      <c r="I27" s="36">
        <v>10</v>
      </c>
      <c r="J27" s="36">
        <v>10</v>
      </c>
      <c r="K27" s="36">
        <v>7</v>
      </c>
      <c r="L27" s="37">
        <v>10</v>
      </c>
      <c r="M27" s="98" t="s">
        <v>152</v>
      </c>
      <c r="N27" s="60"/>
      <c r="O27" s="60"/>
      <c r="P27" s="60"/>
      <c r="Q27" s="165">
        <f t="shared" si="4"/>
        <v>47</v>
      </c>
      <c r="R27" s="166"/>
      <c r="S27" s="99"/>
      <c r="T27" s="178">
        <f ca="1" t="shared" si="5"/>
        <v>101</v>
      </c>
      <c r="U27" s="168"/>
      <c r="V27" s="3"/>
      <c r="W27" s="3"/>
      <c r="X27" s="3"/>
      <c r="Y27" s="3"/>
      <c r="Z27" s="131" t="s">
        <v>56</v>
      </c>
      <c r="AA27" s="131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7" t="str">
        <f ca="1" t="shared" si="1"/>
        <v>PDL</v>
      </c>
      <c r="B28" s="17">
        <f ca="1" t="shared" si="1"/>
        <v>49</v>
      </c>
      <c r="C28" s="13">
        <v>8</v>
      </c>
      <c r="D28" s="31" t="str">
        <f ca="1" t="shared" si="2"/>
        <v>DELIMESLE Vivien</v>
      </c>
      <c r="E28" s="17" t="str">
        <f ca="1" t="shared" si="2"/>
        <v>1</v>
      </c>
      <c r="F28" s="17">
        <v>87</v>
      </c>
      <c r="G28" s="97" t="str">
        <f ca="1" t="shared" si="3"/>
        <v>OLYMPIQUE JUDO CHEMILLE</v>
      </c>
      <c r="H28" s="35">
        <v>7</v>
      </c>
      <c r="I28" s="36">
        <v>10</v>
      </c>
      <c r="J28" s="36" t="str">
        <f>IF(M28&lt;&gt;"","-","")</f>
        <v>-</v>
      </c>
      <c r="K28" s="36" t="str">
        <f t="shared" si="6"/>
        <v>-</v>
      </c>
      <c r="L28" s="37" t="str">
        <f t="shared" si="7"/>
        <v>-</v>
      </c>
      <c r="M28" s="98" t="s">
        <v>152</v>
      </c>
      <c r="N28" s="60"/>
      <c r="O28" s="60"/>
      <c r="P28" s="60"/>
      <c r="Q28" s="165">
        <f t="shared" si="4"/>
        <v>17</v>
      </c>
      <c r="R28" s="166"/>
      <c r="S28" s="99"/>
      <c r="T28" s="178">
        <f ca="1" t="shared" si="5"/>
        <v>104</v>
      </c>
      <c r="U28" s="168"/>
      <c r="V28" s="3"/>
      <c r="W28" s="3"/>
      <c r="X28" s="3"/>
      <c r="Y28" s="3"/>
      <c r="Z28" s="104" t="s">
        <v>57</v>
      </c>
      <c r="AA28" s="105" t="s">
        <v>58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7" t="str">
        <f ca="1" t="shared" si="1"/>
        <v>PDL</v>
      </c>
      <c r="B29" s="17">
        <f ca="1" t="shared" si="1"/>
        <v>53</v>
      </c>
      <c r="C29" s="13">
        <v>9</v>
      </c>
      <c r="D29" s="31" t="str">
        <f ca="1" t="shared" si="2"/>
        <v>NICOLAS Maxime</v>
      </c>
      <c r="E29" s="17" t="str">
        <f ca="1" t="shared" si="2"/>
        <v>1</v>
      </c>
      <c r="F29" s="17">
        <v>57</v>
      </c>
      <c r="G29" s="97" t="str">
        <f ca="1" t="shared" si="3"/>
        <v>UNION SPORTIVE CHANGE JUDO</v>
      </c>
      <c r="H29" s="35">
        <v>0</v>
      </c>
      <c r="I29" s="36">
        <v>10</v>
      </c>
      <c r="J29" s="36">
        <v>0</v>
      </c>
      <c r="K29" s="36">
        <v>10</v>
      </c>
      <c r="L29" s="37" t="str">
        <f t="shared" si="7"/>
        <v>-</v>
      </c>
      <c r="M29" s="98">
        <v>10</v>
      </c>
      <c r="N29" s="60"/>
      <c r="O29" s="60"/>
      <c r="P29" s="60"/>
      <c r="Q29" s="165">
        <f t="shared" si="4"/>
        <v>30</v>
      </c>
      <c r="R29" s="166"/>
      <c r="S29" s="99"/>
      <c r="T29" s="167">
        <f ca="1" t="shared" si="5"/>
        <v>87</v>
      </c>
      <c r="U29" s="168"/>
      <c r="V29" s="3"/>
      <c r="W29" s="3"/>
      <c r="X29" s="3"/>
      <c r="Y29" s="3"/>
      <c r="Z29" s="169">
        <v>7</v>
      </c>
      <c r="AA29" s="171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7" t="str">
        <f ca="1" t="shared" si="1"/>
        <v>PDL</v>
      </c>
      <c r="B30" s="17">
        <f ca="1" t="shared" si="1"/>
        <v>44</v>
      </c>
      <c r="C30" s="13">
        <v>10</v>
      </c>
      <c r="D30" s="17" t="str">
        <f ca="1" t="shared" si="2"/>
        <v>CRAPONNE Romain</v>
      </c>
      <c r="E30" s="17" t="str">
        <f ca="1" t="shared" si="2"/>
        <v>1</v>
      </c>
      <c r="F30" s="17">
        <v>0</v>
      </c>
      <c r="G30" s="97" t="str">
        <f ca="1" t="shared" si="3"/>
        <v>JUDO CLUB CARQUEFOU</v>
      </c>
      <c r="H30" s="40">
        <v>0</v>
      </c>
      <c r="I30" s="41">
        <v>0</v>
      </c>
      <c r="J30" s="41">
        <v>0</v>
      </c>
      <c r="K30" s="41" t="str">
        <f t="shared" si="6"/>
        <v>-</v>
      </c>
      <c r="L30" s="42" t="str">
        <f t="shared" si="7"/>
        <v>-</v>
      </c>
      <c r="M30" s="106">
        <v>10</v>
      </c>
      <c r="N30" s="63"/>
      <c r="O30" s="63"/>
      <c r="P30" s="63"/>
      <c r="Q30" s="173">
        <f t="shared" si="4"/>
        <v>10</v>
      </c>
      <c r="R30" s="174"/>
      <c r="S30" s="99"/>
      <c r="T30" s="167">
        <f ca="1" t="shared" si="5"/>
        <v>10</v>
      </c>
      <c r="U30" s="168"/>
      <c r="V30" s="3"/>
      <c r="W30" s="3"/>
      <c r="X30" s="3"/>
      <c r="Y30" s="3"/>
      <c r="Z30" s="170"/>
      <c r="AA30" s="172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3"/>
      <c r="E31" s="43"/>
      <c r="F31" s="43"/>
      <c r="G31" s="43"/>
      <c r="H31" s="43"/>
      <c r="I31" s="43"/>
      <c r="J31" s="43"/>
      <c r="K31" s="43"/>
      <c r="L31" s="43"/>
      <c r="M31" s="3"/>
      <c r="N31" s="3" t="s">
        <v>59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21</v>
      </c>
      <c r="D32" s="5"/>
      <c r="F32" s="3"/>
      <c r="G32" s="107" t="s">
        <v>60</v>
      </c>
      <c r="H32" s="45">
        <v>1</v>
      </c>
      <c r="I32" s="45">
        <v>2</v>
      </c>
      <c r="J32" s="45">
        <v>3</v>
      </c>
      <c r="K32" s="45">
        <v>4</v>
      </c>
      <c r="L32" s="45">
        <v>5</v>
      </c>
      <c r="M32" s="45">
        <v>6</v>
      </c>
      <c r="N32" s="45">
        <v>7</v>
      </c>
      <c r="O32" s="45">
        <v>8</v>
      </c>
      <c r="P32" s="45">
        <v>9</v>
      </c>
      <c r="Q32" s="45">
        <v>10</v>
      </c>
      <c r="R32" s="45">
        <v>11</v>
      </c>
      <c r="S32" s="45">
        <v>12</v>
      </c>
      <c r="T32" s="45"/>
      <c r="U32" s="45">
        <v>13</v>
      </c>
      <c r="V32" s="45">
        <v>14</v>
      </c>
      <c r="W32" s="45">
        <v>15</v>
      </c>
      <c r="X32" s="45">
        <v>16</v>
      </c>
      <c r="Y32" s="45"/>
      <c r="Z32" s="45"/>
      <c r="AA32" s="45">
        <v>17</v>
      </c>
      <c r="AB32" s="45"/>
      <c r="AC32" s="45"/>
      <c r="AD32" s="45"/>
      <c r="AE32" s="45">
        <v>18</v>
      </c>
      <c r="AF32" s="45"/>
      <c r="AG32" s="108"/>
      <c r="AH32" s="108"/>
      <c r="AI32" s="108"/>
      <c r="AJ32" s="108"/>
      <c r="AK32" s="108">
        <v>19</v>
      </c>
      <c r="AL32" s="108"/>
      <c r="AM32" s="108"/>
      <c r="AN32" s="108"/>
      <c r="AO32" s="108"/>
      <c r="AP32" s="108"/>
      <c r="AQ32" s="108">
        <v>20</v>
      </c>
      <c r="AR32" s="108"/>
      <c r="AS32" s="108"/>
      <c r="AT32" s="108"/>
      <c r="AU32" s="108">
        <v>21</v>
      </c>
      <c r="AV32" s="108"/>
      <c r="AW32" s="108"/>
      <c r="AX32" s="108"/>
      <c r="AY32" s="108"/>
      <c r="AZ32" s="108"/>
    </row>
    <row r="33" spans="1:52" s="1" customFormat="1" ht="11.25" hidden="1">
      <c r="A33" s="3"/>
      <c r="B33" s="3"/>
      <c r="F33" s="3"/>
      <c r="G33" s="44" t="s">
        <v>61</v>
      </c>
      <c r="H33" s="45">
        <v>1</v>
      </c>
      <c r="I33" s="45">
        <v>1</v>
      </c>
      <c r="J33" s="45">
        <v>1</v>
      </c>
      <c r="K33" s="45">
        <v>1</v>
      </c>
      <c r="L33" s="45">
        <v>1</v>
      </c>
      <c r="M33" s="45">
        <v>2</v>
      </c>
      <c r="N33" s="45">
        <v>2</v>
      </c>
      <c r="O33" s="45">
        <v>2</v>
      </c>
      <c r="P33" s="45">
        <v>2</v>
      </c>
      <c r="Q33" s="45">
        <v>2</v>
      </c>
      <c r="R33" s="45">
        <v>3</v>
      </c>
      <c r="S33" s="45">
        <v>3</v>
      </c>
      <c r="T33" s="45"/>
      <c r="U33" s="45">
        <v>3</v>
      </c>
      <c r="V33" s="45">
        <v>4</v>
      </c>
      <c r="W33" s="45">
        <v>4</v>
      </c>
      <c r="X33" s="45">
        <v>4</v>
      </c>
      <c r="Y33" s="45"/>
      <c r="Z33" s="45"/>
      <c r="AA33" s="45">
        <v>5</v>
      </c>
      <c r="AB33" s="45"/>
      <c r="AC33" s="45"/>
      <c r="AD33" s="45"/>
      <c r="AE33" s="45">
        <v>5</v>
      </c>
      <c r="AF33" s="45"/>
      <c r="AG33" s="108"/>
      <c r="AH33" s="108"/>
      <c r="AI33" s="108"/>
      <c r="AJ33" s="108"/>
      <c r="AK33" s="108">
        <v>1</v>
      </c>
      <c r="AL33" s="108"/>
      <c r="AM33" s="108"/>
      <c r="AN33" s="108"/>
      <c r="AO33" s="108"/>
      <c r="AP33" s="108"/>
      <c r="AQ33" s="108">
        <v>2</v>
      </c>
      <c r="AR33" s="108"/>
      <c r="AS33" s="108"/>
      <c r="AT33" s="108"/>
      <c r="AU33" s="108">
        <v>2</v>
      </c>
      <c r="AV33" s="108"/>
      <c r="AW33" s="108"/>
      <c r="AX33" s="108"/>
      <c r="AY33" s="108"/>
      <c r="AZ33" s="108"/>
    </row>
    <row r="34" spans="1:52" s="1" customFormat="1" ht="11.25" hidden="1">
      <c r="A34" s="3"/>
      <c r="B34" s="3"/>
      <c r="C34" s="5"/>
      <c r="F34" s="3"/>
      <c r="G34" s="44" t="s">
        <v>62</v>
      </c>
      <c r="H34" s="45">
        <v>1</v>
      </c>
      <c r="I34" s="45">
        <v>1</v>
      </c>
      <c r="J34" s="45">
        <v>1</v>
      </c>
      <c r="K34" s="45">
        <v>1</v>
      </c>
      <c r="L34" s="45">
        <v>2</v>
      </c>
      <c r="M34" s="45">
        <v>1</v>
      </c>
      <c r="N34" s="45">
        <v>2</v>
      </c>
      <c r="O34" s="45">
        <v>2</v>
      </c>
      <c r="P34" s="45">
        <v>2</v>
      </c>
      <c r="Q34" s="45">
        <v>2</v>
      </c>
      <c r="R34" s="45">
        <v>3</v>
      </c>
      <c r="S34" s="45">
        <v>3</v>
      </c>
      <c r="T34" s="45"/>
      <c r="U34" s="45">
        <v>3</v>
      </c>
      <c r="V34" s="45">
        <v>3</v>
      </c>
      <c r="W34" s="45">
        <v>3</v>
      </c>
      <c r="X34" s="45">
        <v>3</v>
      </c>
      <c r="Y34" s="45"/>
      <c r="Z34" s="45"/>
      <c r="AA34" s="45">
        <v>5</v>
      </c>
      <c r="AB34" s="45"/>
      <c r="AC34" s="45"/>
      <c r="AD34" s="45"/>
      <c r="AE34" s="45">
        <v>4</v>
      </c>
      <c r="AF34" s="45"/>
      <c r="AG34" s="108"/>
      <c r="AH34" s="108"/>
      <c r="AI34" s="108"/>
      <c r="AJ34" s="108"/>
      <c r="AK34" s="108">
        <v>1</v>
      </c>
      <c r="AL34" s="108"/>
      <c r="AM34" s="108"/>
      <c r="AN34" s="108"/>
      <c r="AO34" s="108"/>
      <c r="AP34" s="108"/>
      <c r="AQ34" s="108">
        <v>1</v>
      </c>
      <c r="AR34" s="108"/>
      <c r="AS34" s="108"/>
      <c r="AT34" s="108"/>
      <c r="AU34" s="108">
        <v>1</v>
      </c>
      <c r="AV34" s="108"/>
      <c r="AW34" s="108"/>
      <c r="AX34" s="108"/>
      <c r="AY34" s="108"/>
      <c r="AZ34" s="108"/>
    </row>
    <row r="35" spans="1:52" ht="15">
      <c r="A35" s="68"/>
      <c r="B35" s="68"/>
      <c r="C35" s="71"/>
      <c r="D35" s="70"/>
      <c r="E35" s="70"/>
      <c r="F35" s="68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</sheetData>
  <sheetProtection selectLockedCells="1"/>
  <mergeCells count="32">
    <mergeCell ref="K2:N2"/>
    <mergeCell ref="P2:P3"/>
    <mergeCell ref="Q2:Q3"/>
    <mergeCell ref="R2:R3"/>
    <mergeCell ref="Z27:AA27"/>
    <mergeCell ref="Q22:R22"/>
    <mergeCell ref="T22:U22"/>
    <mergeCell ref="P1:R1"/>
    <mergeCell ref="M19:P19"/>
    <mergeCell ref="Q20:R20"/>
    <mergeCell ref="T20:U20"/>
    <mergeCell ref="T25:U25"/>
    <mergeCell ref="Q26:R26"/>
    <mergeCell ref="T26:U26"/>
    <mergeCell ref="Q27:R27"/>
    <mergeCell ref="T27:U27"/>
    <mergeCell ref="W20:AA20"/>
    <mergeCell ref="Q21:R21"/>
    <mergeCell ref="T21:U21"/>
    <mergeCell ref="Q28:R28"/>
    <mergeCell ref="T28:U28"/>
    <mergeCell ref="Q23:R23"/>
    <mergeCell ref="T23:U23"/>
    <mergeCell ref="Q24:R24"/>
    <mergeCell ref="T24:U24"/>
    <mergeCell ref="Q25:R25"/>
    <mergeCell ref="Q29:R29"/>
    <mergeCell ref="T29:U29"/>
    <mergeCell ref="Z29:Z30"/>
    <mergeCell ref="AA29:AA30"/>
    <mergeCell ref="Q30:R30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="81" zoomScaleNormal="81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M20" sqref="M20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00390625" style="0" bestFit="1" customWidth="1"/>
    <col min="4" max="4" width="29.28125" style="0" customWidth="1"/>
    <col min="5" max="5" width="3.140625" style="0" customWidth="1"/>
    <col min="6" max="6" width="7.7109375" style="0" customWidth="1"/>
    <col min="7" max="7" width="27.421875" style="0" customWidth="1"/>
    <col min="8" max="24" width="5.57421875" style="0" customWidth="1"/>
    <col min="25" max="28" width="5.57421875" style="0" hidden="1" customWidth="1"/>
  </cols>
  <sheetData>
    <row r="1" spans="1:28" ht="15.75" thickBot="1">
      <c r="A1" s="109"/>
      <c r="B1" s="109"/>
      <c r="C1" s="47">
        <v>7</v>
      </c>
      <c r="D1" s="46"/>
      <c r="E1" s="46"/>
      <c r="F1" s="110"/>
      <c r="G1" s="46"/>
      <c r="H1" s="46"/>
      <c r="I1" s="46"/>
      <c r="J1" s="46"/>
      <c r="K1" s="46"/>
      <c r="L1" s="46"/>
      <c r="M1" s="46"/>
      <c r="N1" s="46"/>
      <c r="O1" s="46"/>
      <c r="P1" s="144" t="s">
        <v>0</v>
      </c>
      <c r="Q1" s="144"/>
      <c r="R1" s="144"/>
      <c r="S1" s="46"/>
      <c r="T1" s="46"/>
      <c r="U1" s="46"/>
      <c r="V1" s="46"/>
      <c r="W1" s="48"/>
      <c r="X1" s="48"/>
      <c r="Y1" s="109"/>
      <c r="Z1" s="109"/>
      <c r="AA1" s="109"/>
      <c r="AB1" s="109"/>
    </row>
    <row r="2" spans="1:28" ht="16.5" customHeight="1" thickBot="1">
      <c r="A2" s="109"/>
      <c r="B2" s="109"/>
      <c r="C2" s="49"/>
      <c r="D2" s="46"/>
      <c r="E2" s="46"/>
      <c r="F2" s="50" t="s">
        <v>1</v>
      </c>
      <c r="G2" s="111" t="s">
        <v>154</v>
      </c>
      <c r="H2" s="46">
        <v>3</v>
      </c>
      <c r="I2" s="46"/>
      <c r="J2" s="51" t="s">
        <v>3</v>
      </c>
      <c r="K2" s="145">
        <f ca="1">TODAY()</f>
        <v>41429</v>
      </c>
      <c r="L2" s="145"/>
      <c r="M2" s="145"/>
      <c r="N2" s="145"/>
      <c r="O2" s="46"/>
      <c r="P2" s="146" t="s">
        <v>155</v>
      </c>
      <c r="Q2" s="146"/>
      <c r="R2" s="148"/>
      <c r="S2" s="112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13.5" customHeight="1" thickBot="1">
      <c r="A3" s="109"/>
      <c r="B3" s="109"/>
      <c r="C3" s="49"/>
      <c r="D3" s="46"/>
      <c r="E3" s="46"/>
      <c r="F3" s="110"/>
      <c r="G3" s="46"/>
      <c r="H3" s="46"/>
      <c r="I3" s="46"/>
      <c r="J3" s="46"/>
      <c r="K3" s="46"/>
      <c r="L3" s="46"/>
      <c r="M3" s="46"/>
      <c r="N3" s="46"/>
      <c r="O3" s="46"/>
      <c r="P3" s="147"/>
      <c r="Q3" s="147"/>
      <c r="R3" s="149"/>
      <c r="S3" s="46"/>
      <c r="T3" s="109"/>
      <c r="U3" s="109"/>
      <c r="V3" s="109"/>
      <c r="W3" s="109"/>
      <c r="X3" s="109"/>
      <c r="Y3" s="109"/>
      <c r="Z3" s="109"/>
      <c r="AA3" s="109"/>
      <c r="AB3" s="109"/>
    </row>
    <row r="4" spans="1:28" ht="15">
      <c r="A4" s="109"/>
      <c r="B4" s="109"/>
      <c r="C4" s="49"/>
      <c r="D4" s="46"/>
      <c r="E4" s="46"/>
      <c r="F4" s="113"/>
      <c r="G4" s="162"/>
      <c r="H4" s="46"/>
      <c r="I4" s="46"/>
      <c r="J4" s="46" t="s">
        <v>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8"/>
      <c r="X4" s="48"/>
      <c r="Y4" s="109"/>
      <c r="Z4" s="109"/>
      <c r="AA4" s="109"/>
      <c r="AB4" s="109"/>
    </row>
    <row r="5" spans="1:28" ht="15">
      <c r="A5" s="109"/>
      <c r="B5" s="109"/>
      <c r="C5" s="49"/>
      <c r="D5" s="46"/>
      <c r="E5" s="46"/>
      <c r="F5" s="52" t="s">
        <v>6</v>
      </c>
      <c r="G5" s="163"/>
      <c r="H5" s="46"/>
      <c r="I5" s="46"/>
      <c r="J5" s="51" t="s">
        <v>7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8"/>
      <c r="X5" s="48"/>
      <c r="Y5" s="109"/>
      <c r="Z5" s="109"/>
      <c r="AA5" s="109"/>
      <c r="AB5" s="109"/>
    </row>
    <row r="6" spans="1:28" ht="15">
      <c r="A6" s="109"/>
      <c r="B6" s="109"/>
      <c r="C6" s="49"/>
      <c r="D6" s="46"/>
      <c r="E6" s="46"/>
      <c r="F6" s="110"/>
      <c r="G6" s="164"/>
      <c r="H6" s="51"/>
      <c r="I6" s="51"/>
      <c r="J6" s="51"/>
      <c r="K6" s="51"/>
      <c r="L6" s="46"/>
      <c r="M6" s="46"/>
      <c r="N6" s="46"/>
      <c r="O6" s="46"/>
      <c r="P6" s="46"/>
      <c r="Q6" s="46"/>
      <c r="R6" s="46"/>
      <c r="S6" s="46"/>
      <c r="T6" s="46"/>
      <c r="U6" s="112"/>
      <c r="V6" s="46"/>
      <c r="W6" s="48"/>
      <c r="X6" s="48"/>
      <c r="Y6" s="109"/>
      <c r="Z6" s="109"/>
      <c r="AA6" s="109"/>
      <c r="AB6" s="109"/>
    </row>
    <row r="8" spans="1:28" ht="19.5" customHeight="1">
      <c r="A8" s="53" t="s">
        <v>8</v>
      </c>
      <c r="B8" s="5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22</v>
      </c>
      <c r="I8" s="16" t="s">
        <v>26</v>
      </c>
      <c r="J8" s="16" t="s">
        <v>112</v>
      </c>
      <c r="K8" s="16" t="s">
        <v>15</v>
      </c>
      <c r="L8" s="16" t="s">
        <v>19</v>
      </c>
      <c r="M8" s="16" t="s">
        <v>23</v>
      </c>
      <c r="N8" s="16" t="s">
        <v>97</v>
      </c>
      <c r="O8" s="16" t="s">
        <v>21</v>
      </c>
      <c r="P8" s="16" t="s">
        <v>27</v>
      </c>
      <c r="Q8" s="16" t="s">
        <v>113</v>
      </c>
      <c r="R8" s="16" t="s">
        <v>29</v>
      </c>
      <c r="S8" s="16" t="s">
        <v>18</v>
      </c>
      <c r="T8" s="16" t="s">
        <v>17</v>
      </c>
      <c r="U8" s="16" t="s">
        <v>100</v>
      </c>
      <c r="V8" s="16" t="s">
        <v>25</v>
      </c>
      <c r="W8" s="16" t="s">
        <v>28</v>
      </c>
      <c r="X8" s="16" t="s">
        <v>119</v>
      </c>
      <c r="Y8" s="84" t="s">
        <v>24</v>
      </c>
      <c r="Z8" s="84" t="s">
        <v>104</v>
      </c>
      <c r="AA8" s="84" t="s">
        <v>20</v>
      </c>
      <c r="AB8" s="84" t="s">
        <v>16</v>
      </c>
    </row>
    <row r="9" spans="1:28" ht="34.5" customHeight="1">
      <c r="A9" s="17" t="s">
        <v>30</v>
      </c>
      <c r="B9" s="17">
        <v>49</v>
      </c>
      <c r="C9" s="18">
        <f aca="true" ca="1" t="shared" si="0" ref="C9:C15">OFFSET(C9,9,0)</f>
        <v>1</v>
      </c>
      <c r="D9" s="55" t="s">
        <v>156</v>
      </c>
      <c r="E9" s="17" t="s">
        <v>32</v>
      </c>
      <c r="F9" s="17">
        <v>73</v>
      </c>
      <c r="G9" s="20" t="s">
        <v>157</v>
      </c>
      <c r="H9" s="22"/>
      <c r="I9" s="22"/>
      <c r="J9" s="22"/>
      <c r="K9" s="21" t="s">
        <v>35</v>
      </c>
      <c r="L9" s="22"/>
      <c r="M9" s="22"/>
      <c r="N9" s="22"/>
      <c r="O9" s="21" t="s">
        <v>127</v>
      </c>
      <c r="P9" s="22"/>
      <c r="Q9" s="22"/>
      <c r="R9" s="22"/>
      <c r="S9" s="21" t="s">
        <v>127</v>
      </c>
      <c r="T9" s="22"/>
      <c r="U9" s="22"/>
      <c r="V9" s="22"/>
      <c r="W9" s="21" t="s">
        <v>35</v>
      </c>
      <c r="X9" s="22"/>
      <c r="Y9" s="114"/>
      <c r="Z9" s="114"/>
      <c r="AA9" s="22"/>
      <c r="AB9" s="22"/>
    </row>
    <row r="10" spans="1:28" ht="34.5" customHeight="1">
      <c r="A10" s="17" t="s">
        <v>30</v>
      </c>
      <c r="B10" s="17">
        <v>72</v>
      </c>
      <c r="C10" s="18">
        <f ca="1" t="shared" si="0"/>
        <v>2</v>
      </c>
      <c r="D10" s="115" t="s">
        <v>158</v>
      </c>
      <c r="E10" s="17" t="s">
        <v>32</v>
      </c>
      <c r="F10" s="17">
        <v>70</v>
      </c>
      <c r="G10" s="20" t="s">
        <v>159</v>
      </c>
      <c r="H10" s="21" t="s">
        <v>34</v>
      </c>
      <c r="I10" s="22"/>
      <c r="J10" s="22"/>
      <c r="K10" s="21" t="s">
        <v>34</v>
      </c>
      <c r="L10" s="22"/>
      <c r="M10" s="22"/>
      <c r="N10" s="21" t="s">
        <v>34</v>
      </c>
      <c r="O10" s="22"/>
      <c r="P10" s="22"/>
      <c r="Q10" s="22"/>
      <c r="R10" s="21" t="s">
        <v>35</v>
      </c>
      <c r="S10" s="22"/>
      <c r="T10" s="22"/>
      <c r="U10" s="22"/>
      <c r="V10" s="21" t="s">
        <v>34</v>
      </c>
      <c r="W10" s="22"/>
      <c r="X10" s="22"/>
      <c r="Y10" s="22"/>
      <c r="Z10" s="22"/>
      <c r="AA10" s="114"/>
      <c r="AB10" s="22"/>
    </row>
    <row r="11" spans="1:28" ht="34.5" customHeight="1">
      <c r="A11" s="17" t="s">
        <v>30</v>
      </c>
      <c r="B11" s="17">
        <v>72</v>
      </c>
      <c r="C11" s="18">
        <f ca="1" t="shared" si="0"/>
        <v>3</v>
      </c>
      <c r="D11" s="115" t="s">
        <v>160</v>
      </c>
      <c r="E11" s="17" t="s">
        <v>32</v>
      </c>
      <c r="F11" s="17">
        <v>70</v>
      </c>
      <c r="G11" s="20" t="s">
        <v>129</v>
      </c>
      <c r="H11" s="22"/>
      <c r="I11" s="21" t="s">
        <v>34</v>
      </c>
      <c r="J11" s="22"/>
      <c r="K11" s="22"/>
      <c r="L11" s="21" t="s">
        <v>34</v>
      </c>
      <c r="M11" s="22"/>
      <c r="N11" s="22"/>
      <c r="O11" s="21" t="s">
        <v>34</v>
      </c>
      <c r="P11" s="22"/>
      <c r="Q11" s="22"/>
      <c r="R11" s="21" t="s">
        <v>34</v>
      </c>
      <c r="S11" s="22"/>
      <c r="T11" s="22"/>
      <c r="U11" s="21" t="s">
        <v>34</v>
      </c>
      <c r="V11" s="22"/>
      <c r="W11" s="22"/>
      <c r="X11" s="22"/>
      <c r="Y11" s="22"/>
      <c r="Z11" s="22"/>
      <c r="AA11" s="22"/>
      <c r="AB11" s="114"/>
    </row>
    <row r="12" spans="1:28" ht="34.5" customHeight="1">
      <c r="A12" s="17" t="s">
        <v>161</v>
      </c>
      <c r="B12" s="17">
        <v>35</v>
      </c>
      <c r="C12" s="18">
        <f ca="1" t="shared" si="0"/>
        <v>4</v>
      </c>
      <c r="D12" s="115" t="s">
        <v>162</v>
      </c>
      <c r="E12" s="17" t="s">
        <v>32</v>
      </c>
      <c r="F12" s="17">
        <v>71</v>
      </c>
      <c r="G12" s="20" t="s">
        <v>163</v>
      </c>
      <c r="H12" s="22"/>
      <c r="I12" s="22"/>
      <c r="J12" s="21" t="s">
        <v>73</v>
      </c>
      <c r="K12" s="22"/>
      <c r="L12" s="22"/>
      <c r="M12" s="21" t="s">
        <v>34</v>
      </c>
      <c r="N12" s="22"/>
      <c r="O12" s="22"/>
      <c r="P12" s="21" t="s">
        <v>34</v>
      </c>
      <c r="Q12" s="22"/>
      <c r="R12" s="22"/>
      <c r="S12" s="21" t="s">
        <v>34</v>
      </c>
      <c r="T12" s="22"/>
      <c r="U12" s="22"/>
      <c r="V12" s="21" t="s">
        <v>164</v>
      </c>
      <c r="W12" s="22"/>
      <c r="X12" s="22"/>
      <c r="Y12" s="22"/>
      <c r="Z12" s="22"/>
      <c r="AA12" s="22"/>
      <c r="AB12" s="114"/>
    </row>
    <row r="13" spans="1:28" ht="34.5" customHeight="1">
      <c r="A13" s="17" t="s">
        <v>30</v>
      </c>
      <c r="B13" s="17">
        <v>49</v>
      </c>
      <c r="C13" s="18">
        <f ca="1" t="shared" si="0"/>
        <v>5</v>
      </c>
      <c r="D13" s="115" t="s">
        <v>165</v>
      </c>
      <c r="E13" s="17" t="s">
        <v>32</v>
      </c>
      <c r="F13" s="17">
        <v>72</v>
      </c>
      <c r="G13" s="20" t="s">
        <v>75</v>
      </c>
      <c r="H13" s="22"/>
      <c r="I13" s="21" t="s">
        <v>44</v>
      </c>
      <c r="J13" s="22"/>
      <c r="K13" s="22"/>
      <c r="L13" s="22"/>
      <c r="M13" s="21" t="s">
        <v>35</v>
      </c>
      <c r="N13" s="22"/>
      <c r="O13" s="22"/>
      <c r="P13" s="22"/>
      <c r="Q13" s="21" t="s">
        <v>35</v>
      </c>
      <c r="R13" s="22"/>
      <c r="S13" s="22"/>
      <c r="T13" s="21" t="s">
        <v>35</v>
      </c>
      <c r="U13" s="22"/>
      <c r="V13" s="22"/>
      <c r="W13" s="21" t="s">
        <v>34</v>
      </c>
      <c r="X13" s="22"/>
      <c r="Y13" s="22"/>
      <c r="Z13" s="22"/>
      <c r="AA13" s="114"/>
      <c r="AB13" s="22"/>
    </row>
    <row r="14" spans="1:28" ht="34.5" customHeight="1">
      <c r="A14" s="17" t="s">
        <v>30</v>
      </c>
      <c r="B14" s="17">
        <v>49</v>
      </c>
      <c r="C14" s="18">
        <f ca="1" t="shared" si="0"/>
        <v>6</v>
      </c>
      <c r="D14" s="115" t="s">
        <v>166</v>
      </c>
      <c r="E14" s="17" t="s">
        <v>32</v>
      </c>
      <c r="F14" s="17">
        <v>72</v>
      </c>
      <c r="G14" s="20" t="s">
        <v>167</v>
      </c>
      <c r="H14" s="21" t="s">
        <v>35</v>
      </c>
      <c r="I14" s="22"/>
      <c r="J14" s="22"/>
      <c r="K14" s="22"/>
      <c r="L14" s="21" t="s">
        <v>168</v>
      </c>
      <c r="M14" s="22"/>
      <c r="N14" s="22"/>
      <c r="O14" s="22"/>
      <c r="P14" s="21" t="s">
        <v>35</v>
      </c>
      <c r="Q14" s="22"/>
      <c r="R14" s="22"/>
      <c r="S14" s="22"/>
      <c r="T14" s="21" t="s">
        <v>34</v>
      </c>
      <c r="U14" s="22"/>
      <c r="V14" s="22"/>
      <c r="W14" s="22"/>
      <c r="X14" s="21" t="s">
        <v>83</v>
      </c>
      <c r="Y14" s="114"/>
      <c r="Z14" s="22"/>
      <c r="AA14" s="22"/>
      <c r="AB14" s="22"/>
    </row>
    <row r="15" spans="1:28" ht="34.5" customHeight="1">
      <c r="A15" s="17" t="s">
        <v>30</v>
      </c>
      <c r="B15" s="17">
        <v>44</v>
      </c>
      <c r="C15" s="18">
        <f ca="1" t="shared" si="0"/>
        <v>7</v>
      </c>
      <c r="D15" s="115" t="s">
        <v>169</v>
      </c>
      <c r="E15" s="17" t="s">
        <v>32</v>
      </c>
      <c r="F15" s="17">
        <v>73</v>
      </c>
      <c r="G15" s="20" t="s">
        <v>170</v>
      </c>
      <c r="H15" s="22"/>
      <c r="I15" s="22"/>
      <c r="J15" s="21" t="s">
        <v>34</v>
      </c>
      <c r="K15" s="22"/>
      <c r="L15" s="22"/>
      <c r="M15" s="22"/>
      <c r="N15" s="21" t="s">
        <v>35</v>
      </c>
      <c r="O15" s="22"/>
      <c r="P15" s="22"/>
      <c r="Q15" s="21" t="s">
        <v>34</v>
      </c>
      <c r="R15" s="22"/>
      <c r="S15" s="22"/>
      <c r="T15" s="22"/>
      <c r="U15" s="21" t="s">
        <v>35</v>
      </c>
      <c r="V15" s="22"/>
      <c r="W15" s="22"/>
      <c r="X15" s="21" t="s">
        <v>34</v>
      </c>
      <c r="Y15" s="22"/>
      <c r="Z15" s="114"/>
      <c r="AA15" s="22"/>
      <c r="AB15" s="22"/>
    </row>
    <row r="16" spans="1:28" ht="24" customHeight="1" thickBot="1">
      <c r="A16" s="109"/>
      <c r="B16" s="109"/>
      <c r="C16" s="5"/>
      <c r="D16" s="23"/>
      <c r="E16" s="23"/>
      <c r="F16" s="23"/>
      <c r="G16" s="23"/>
      <c r="H16" s="3"/>
      <c r="I16" s="3"/>
      <c r="J16" s="3"/>
      <c r="K16" s="3"/>
      <c r="L16" s="3"/>
      <c r="M16" s="190" t="s">
        <v>146</v>
      </c>
      <c r="N16" s="190"/>
      <c r="O16" s="190"/>
      <c r="P16" s="190"/>
      <c r="Q16" s="3"/>
      <c r="R16" s="3"/>
      <c r="S16" s="3"/>
      <c r="T16" s="3"/>
      <c r="U16" s="3"/>
      <c r="V16" s="183"/>
      <c r="W16" s="183"/>
      <c r="X16" s="183"/>
      <c r="Y16" s="109"/>
      <c r="Z16" s="109"/>
      <c r="AA16" s="109"/>
      <c r="AB16" s="109"/>
    </row>
    <row r="17" spans="1:28" ht="27.75" customHeight="1" thickBot="1">
      <c r="A17" s="53" t="s">
        <v>8</v>
      </c>
      <c r="B17" s="53" t="s">
        <v>9</v>
      </c>
      <c r="C17" s="14" t="s">
        <v>10</v>
      </c>
      <c r="D17" s="53" t="s">
        <v>11</v>
      </c>
      <c r="E17" s="15" t="s">
        <v>12</v>
      </c>
      <c r="F17" s="24" t="s">
        <v>47</v>
      </c>
      <c r="G17" s="25" t="s">
        <v>14</v>
      </c>
      <c r="H17" s="26" t="s">
        <v>48</v>
      </c>
      <c r="I17" s="27" t="s">
        <v>49</v>
      </c>
      <c r="J17" s="27" t="s">
        <v>50</v>
      </c>
      <c r="K17" s="27" t="s">
        <v>51</v>
      </c>
      <c r="L17" s="116" t="s">
        <v>52</v>
      </c>
      <c r="M17" s="26" t="s">
        <v>147</v>
      </c>
      <c r="N17" s="27" t="s">
        <v>148</v>
      </c>
      <c r="O17" s="184" t="s">
        <v>53</v>
      </c>
      <c r="P17" s="185"/>
      <c r="Q17" s="29" t="s">
        <v>54</v>
      </c>
      <c r="R17" s="135" t="s">
        <v>55</v>
      </c>
      <c r="S17" s="136"/>
      <c r="T17" s="30"/>
      <c r="U17" s="186" t="s">
        <v>171</v>
      </c>
      <c r="V17" s="187"/>
      <c r="W17" s="187"/>
      <c r="X17" s="188"/>
      <c r="Y17" s="109"/>
      <c r="Z17" s="109"/>
      <c r="AA17" s="109"/>
      <c r="AB17" s="109"/>
    </row>
    <row r="18" spans="1:28" ht="25.5" customHeight="1">
      <c r="A18" s="17" t="str">
        <f aca="true" ca="1" t="shared" si="1" ref="A18:B24">OFFSET(A18,-9,0)</f>
        <v>PDL</v>
      </c>
      <c r="B18" s="17">
        <f ca="1" t="shared" si="1"/>
        <v>49</v>
      </c>
      <c r="C18" s="13">
        <v>1</v>
      </c>
      <c r="D18" s="17" t="str">
        <f aca="true" ca="1" t="shared" si="2" ref="D18:E24">OFFSET(D18,-9,0)</f>
        <v>DILE Anael</v>
      </c>
      <c r="E18" s="17" t="str">
        <f ca="1" t="shared" si="2"/>
        <v>1</v>
      </c>
      <c r="F18" s="17">
        <v>0</v>
      </c>
      <c r="G18" s="17" t="str">
        <f aca="true" ca="1" t="shared" si="3" ref="G18:G24">OFFSET(G18,-9,0)</f>
        <v>KETSUGO ANGERS</v>
      </c>
      <c r="H18" s="35">
        <v>10</v>
      </c>
      <c r="I18" s="36">
        <v>10</v>
      </c>
      <c r="J18" s="36">
        <v>10</v>
      </c>
      <c r="K18" s="36">
        <v>10</v>
      </c>
      <c r="L18" s="37" t="str">
        <f>IF(M18&lt;&gt;"","-","")</f>
        <v>-</v>
      </c>
      <c r="M18" s="117">
        <v>0</v>
      </c>
      <c r="N18" s="58"/>
      <c r="O18" s="132">
        <f aca="true" t="shared" si="4" ref="O18:O24">SUM(H18:N18)</f>
        <v>40</v>
      </c>
      <c r="P18" s="140"/>
      <c r="Q18" s="29"/>
      <c r="R18" s="189">
        <f aca="true" ca="1" t="shared" si="5" ref="R18:R24">SUM(OFFSET(R18,0,-12),OFFSET(R18,0,-3))</f>
        <v>40</v>
      </c>
      <c r="S18" s="136"/>
      <c r="T18" s="30"/>
      <c r="U18" s="118" t="s">
        <v>24</v>
      </c>
      <c r="V18" s="119" t="s">
        <v>104</v>
      </c>
      <c r="W18" s="118" t="s">
        <v>20</v>
      </c>
      <c r="X18" s="118" t="s">
        <v>16</v>
      </c>
      <c r="Y18" s="109"/>
      <c r="Z18" s="109"/>
      <c r="AA18" s="109"/>
      <c r="AB18" s="109"/>
    </row>
    <row r="19" spans="1:28" ht="25.5" customHeight="1">
      <c r="A19" s="17" t="str">
        <f ca="1" t="shared" si="1"/>
        <v>PDL</v>
      </c>
      <c r="B19" s="17">
        <f ca="1" t="shared" si="1"/>
        <v>72</v>
      </c>
      <c r="C19" s="13">
        <v>2</v>
      </c>
      <c r="D19" s="120" t="str">
        <f ca="1" t="shared" si="2"/>
        <v>DUVEAU Thomas</v>
      </c>
      <c r="E19" s="17" t="str">
        <f ca="1" t="shared" si="2"/>
        <v>1</v>
      </c>
      <c r="F19" s="17">
        <v>0</v>
      </c>
      <c r="G19" s="17" t="str">
        <f ca="1" t="shared" si="3"/>
        <v>JUDO CLUB DE SARGE</v>
      </c>
      <c r="H19" s="35">
        <v>0</v>
      </c>
      <c r="I19" s="36">
        <v>0</v>
      </c>
      <c r="J19" s="36">
        <v>0</v>
      </c>
      <c r="K19" s="36">
        <v>10</v>
      </c>
      <c r="L19" s="37">
        <v>0</v>
      </c>
      <c r="M19" s="57"/>
      <c r="N19" s="121"/>
      <c r="O19" s="133">
        <f t="shared" si="4"/>
        <v>10</v>
      </c>
      <c r="P19" s="134"/>
      <c r="Q19" s="29"/>
      <c r="R19" s="135">
        <f ca="1" t="shared" si="5"/>
        <v>10</v>
      </c>
      <c r="S19" s="136"/>
      <c r="T19" s="30"/>
      <c r="U19" s="122"/>
      <c r="V19" s="122"/>
      <c r="W19" s="122"/>
      <c r="X19" s="122"/>
      <c r="Y19" s="109"/>
      <c r="Z19" s="109"/>
      <c r="AA19" s="109"/>
      <c r="AB19" s="109"/>
    </row>
    <row r="20" spans="1:28" ht="25.5" customHeight="1">
      <c r="A20" s="17" t="str">
        <f ca="1" t="shared" si="1"/>
        <v>PDL</v>
      </c>
      <c r="B20" s="17">
        <f ca="1" t="shared" si="1"/>
        <v>72</v>
      </c>
      <c r="C20" s="13">
        <v>3</v>
      </c>
      <c r="D20" s="120" t="str">
        <f ca="1" t="shared" si="2"/>
        <v>FONTAINE Mateo</v>
      </c>
      <c r="E20" s="17" t="str">
        <f ca="1" t="shared" si="2"/>
        <v>1</v>
      </c>
      <c r="F20" s="17">
        <v>37</v>
      </c>
      <c r="G20" s="17" t="str">
        <f ca="1" t="shared" si="3"/>
        <v>JUDO CLUB SABOLIEN</v>
      </c>
      <c r="H20" s="35">
        <v>0</v>
      </c>
      <c r="I20" s="36">
        <v>0</v>
      </c>
      <c r="J20" s="36">
        <v>0</v>
      </c>
      <c r="K20" s="36">
        <v>0</v>
      </c>
      <c r="L20" s="37">
        <v>0</v>
      </c>
      <c r="M20" s="57"/>
      <c r="N20" s="121"/>
      <c r="O20" s="133">
        <f t="shared" si="4"/>
        <v>0</v>
      </c>
      <c r="P20" s="134"/>
      <c r="Q20" s="29"/>
      <c r="R20" s="135">
        <f ca="1" t="shared" si="5"/>
        <v>37</v>
      </c>
      <c r="S20" s="136"/>
      <c r="T20" s="30"/>
      <c r="U20" s="3"/>
      <c r="V20" s="3"/>
      <c r="W20" s="3"/>
      <c r="X20" s="3"/>
      <c r="Y20" s="109"/>
      <c r="Z20" s="109"/>
      <c r="AA20" s="109"/>
      <c r="AB20" s="109"/>
    </row>
    <row r="21" spans="1:28" ht="25.5" customHeight="1">
      <c r="A21" s="17" t="str">
        <f ca="1" t="shared" si="1"/>
        <v>BRE</v>
      </c>
      <c r="B21" s="17">
        <f ca="1" t="shared" si="1"/>
        <v>35</v>
      </c>
      <c r="C21" s="13">
        <v>4</v>
      </c>
      <c r="D21" s="120" t="str">
        <f ca="1" t="shared" si="2"/>
        <v>TREGOAT Mickael</v>
      </c>
      <c r="E21" s="17" t="str">
        <f ca="1" t="shared" si="2"/>
        <v>1</v>
      </c>
      <c r="F21" s="17">
        <v>0</v>
      </c>
      <c r="G21" s="17" t="str">
        <f ca="1" t="shared" si="3"/>
        <v>JUDO AMICALE SP MEZIERE</v>
      </c>
      <c r="H21" s="35">
        <v>10</v>
      </c>
      <c r="I21" s="36">
        <v>0</v>
      </c>
      <c r="J21" s="36">
        <v>0</v>
      </c>
      <c r="K21" s="36">
        <v>0</v>
      </c>
      <c r="L21" s="37">
        <v>10</v>
      </c>
      <c r="M21" s="57"/>
      <c r="N21" s="121"/>
      <c r="O21" s="133">
        <f t="shared" si="4"/>
        <v>20</v>
      </c>
      <c r="P21" s="134"/>
      <c r="Q21" s="29"/>
      <c r="R21" s="135">
        <f ca="1" t="shared" si="5"/>
        <v>20</v>
      </c>
      <c r="S21" s="136"/>
      <c r="T21" s="30"/>
      <c r="U21" s="122"/>
      <c r="V21" s="122"/>
      <c r="W21" s="122"/>
      <c r="X21" s="122"/>
      <c r="Y21" s="109"/>
      <c r="Z21" s="109"/>
      <c r="AA21" s="109"/>
      <c r="AB21" s="109"/>
    </row>
    <row r="22" spans="1:28" ht="25.5" customHeight="1" thickBot="1">
      <c r="A22" s="17" t="str">
        <f ca="1" t="shared" si="1"/>
        <v>PDL</v>
      </c>
      <c r="B22" s="17">
        <f ca="1" t="shared" si="1"/>
        <v>49</v>
      </c>
      <c r="C22" s="13">
        <v>5</v>
      </c>
      <c r="D22" s="120" t="str">
        <f ca="1" t="shared" si="2"/>
        <v>MONTILLOT Benjamin</v>
      </c>
      <c r="E22" s="17" t="str">
        <f ca="1" t="shared" si="2"/>
        <v>1</v>
      </c>
      <c r="F22" s="17">
        <v>30</v>
      </c>
      <c r="G22" s="17" t="str">
        <f ca="1" t="shared" si="3"/>
        <v>JC BEAUFORTAIS</v>
      </c>
      <c r="H22" s="35">
        <v>10</v>
      </c>
      <c r="I22" s="36">
        <v>10</v>
      </c>
      <c r="J22" s="36">
        <v>10</v>
      </c>
      <c r="K22" s="36">
        <v>10</v>
      </c>
      <c r="L22" s="37">
        <v>0</v>
      </c>
      <c r="M22" s="57"/>
      <c r="N22" s="121"/>
      <c r="O22" s="133">
        <f t="shared" si="4"/>
        <v>40</v>
      </c>
      <c r="P22" s="134"/>
      <c r="Q22" s="29"/>
      <c r="R22" s="189">
        <f ca="1" t="shared" si="5"/>
        <v>70</v>
      </c>
      <c r="S22" s="136"/>
      <c r="T22" s="30"/>
      <c r="U22" s="122"/>
      <c r="V22" s="122"/>
      <c r="W22" s="131" t="s">
        <v>56</v>
      </c>
      <c r="X22" s="131"/>
      <c r="Y22" s="109"/>
      <c r="Z22" s="109"/>
      <c r="AA22" s="109"/>
      <c r="AB22" s="109"/>
    </row>
    <row r="23" spans="1:28" ht="25.5" customHeight="1" thickBot="1">
      <c r="A23" s="17" t="str">
        <f ca="1" t="shared" si="1"/>
        <v>PDL</v>
      </c>
      <c r="B23" s="17">
        <f ca="1" t="shared" si="1"/>
        <v>49</v>
      </c>
      <c r="C23" s="13">
        <v>6</v>
      </c>
      <c r="D23" s="120" t="str">
        <f ca="1" t="shared" si="2"/>
        <v>SIESS Aymerick</v>
      </c>
      <c r="E23" s="17" t="str">
        <f ca="1" t="shared" si="2"/>
        <v>1</v>
      </c>
      <c r="F23" s="17">
        <v>74</v>
      </c>
      <c r="G23" s="17" t="str">
        <f ca="1" t="shared" si="3"/>
        <v>JUDO CLUB LES ROSIERS/LOIRE</v>
      </c>
      <c r="H23" s="35">
        <v>10</v>
      </c>
      <c r="I23" s="36">
        <v>0</v>
      </c>
      <c r="J23" s="36">
        <v>10</v>
      </c>
      <c r="K23" s="36">
        <v>0</v>
      </c>
      <c r="L23" s="37">
        <v>7</v>
      </c>
      <c r="M23" s="57" t="s">
        <v>152</v>
      </c>
      <c r="N23" s="121"/>
      <c r="O23" s="133">
        <f t="shared" si="4"/>
        <v>27</v>
      </c>
      <c r="P23" s="134"/>
      <c r="Q23" s="29"/>
      <c r="R23" s="182">
        <f ca="1" t="shared" si="5"/>
        <v>101</v>
      </c>
      <c r="S23" s="136"/>
      <c r="T23" s="3"/>
      <c r="U23" s="122"/>
      <c r="V23" s="122"/>
      <c r="W23" s="26" t="s">
        <v>57</v>
      </c>
      <c r="X23" s="28" t="s">
        <v>58</v>
      </c>
      <c r="Y23" s="109"/>
      <c r="Z23" s="109"/>
      <c r="AA23" s="109"/>
      <c r="AB23" s="109"/>
    </row>
    <row r="24" spans="1:28" ht="25.5" customHeight="1" thickBot="1">
      <c r="A24" s="17" t="str">
        <f ca="1" t="shared" si="1"/>
        <v>PDL</v>
      </c>
      <c r="B24" s="17">
        <f ca="1" t="shared" si="1"/>
        <v>44</v>
      </c>
      <c r="C24" s="13">
        <v>7</v>
      </c>
      <c r="D24" s="120" t="str">
        <f ca="1" t="shared" si="2"/>
        <v>BRIODEAU Vassili</v>
      </c>
      <c r="E24" s="17" t="str">
        <f ca="1" t="shared" si="2"/>
        <v>1</v>
      </c>
      <c r="F24" s="17">
        <v>0</v>
      </c>
      <c r="G24" s="17" t="str">
        <f ca="1" t="shared" si="3"/>
        <v>GRANDCHAMP ARTS MARTIAUX</v>
      </c>
      <c r="H24" s="40">
        <v>0</v>
      </c>
      <c r="I24" s="41">
        <v>10</v>
      </c>
      <c r="J24" s="41">
        <v>0</v>
      </c>
      <c r="K24" s="41">
        <v>10</v>
      </c>
      <c r="L24" s="42">
        <v>0</v>
      </c>
      <c r="M24" s="123"/>
      <c r="N24" s="124"/>
      <c r="O24" s="137">
        <f t="shared" si="4"/>
        <v>20</v>
      </c>
      <c r="P24" s="138"/>
      <c r="Q24" s="29"/>
      <c r="R24" s="135">
        <f ca="1" t="shared" si="5"/>
        <v>20</v>
      </c>
      <c r="S24" s="136"/>
      <c r="T24" s="3"/>
      <c r="U24" s="122"/>
      <c r="V24" s="122"/>
      <c r="W24" s="38">
        <v>7</v>
      </c>
      <c r="X24" s="39">
        <v>10</v>
      </c>
      <c r="Y24" s="109"/>
      <c r="Z24" s="109"/>
      <c r="AA24" s="109"/>
      <c r="AB24" s="109"/>
    </row>
    <row r="25" spans="1:28" ht="15">
      <c r="A25" s="109"/>
      <c r="B25" s="109"/>
      <c r="C25" s="1"/>
      <c r="D25" s="43"/>
      <c r="E25" s="43"/>
      <c r="F25" s="125"/>
      <c r="G25" s="43"/>
      <c r="H25" s="43"/>
      <c r="I25" s="43"/>
      <c r="J25" s="43"/>
      <c r="K25" s="43"/>
      <c r="L25" s="43"/>
      <c r="M25" s="1"/>
      <c r="N25" s="1" t="s">
        <v>59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09"/>
      <c r="Z25" s="109"/>
      <c r="AA25" s="109"/>
      <c r="AB25" s="109"/>
    </row>
    <row r="26" spans="1:28" ht="15" hidden="1">
      <c r="A26" s="109"/>
      <c r="B26" s="109"/>
      <c r="C26" s="5">
        <f>COUNT(H18:N24)/2</f>
        <v>17.5</v>
      </c>
      <c r="D26" s="1"/>
      <c r="E26" s="1"/>
      <c r="F26" s="23"/>
      <c r="G26" s="44" t="s">
        <v>60</v>
      </c>
      <c r="H26" s="45">
        <v>1</v>
      </c>
      <c r="I26" s="45">
        <v>2</v>
      </c>
      <c r="J26" s="45">
        <v>3</v>
      </c>
      <c r="K26" s="45">
        <v>4</v>
      </c>
      <c r="L26" s="45">
        <v>5</v>
      </c>
      <c r="M26" s="45">
        <v>6</v>
      </c>
      <c r="N26" s="45">
        <v>7</v>
      </c>
      <c r="O26" s="45">
        <v>8</v>
      </c>
      <c r="P26" s="45">
        <v>9</v>
      </c>
      <c r="Q26" s="45">
        <v>10</v>
      </c>
      <c r="R26" s="45">
        <v>11</v>
      </c>
      <c r="S26" s="45">
        <v>12</v>
      </c>
      <c r="T26" s="45">
        <v>13</v>
      </c>
      <c r="U26" s="45">
        <v>14</v>
      </c>
      <c r="V26" s="45">
        <v>15</v>
      </c>
      <c r="W26" s="45">
        <v>16</v>
      </c>
      <c r="X26" s="45">
        <v>17</v>
      </c>
      <c r="Y26" s="126"/>
      <c r="Z26" s="126"/>
      <c r="AA26" s="126"/>
      <c r="AB26" s="126"/>
    </row>
    <row r="27" spans="1:28" ht="15" hidden="1">
      <c r="A27" s="109"/>
      <c r="B27" s="109"/>
      <c r="C27" s="1"/>
      <c r="D27" s="1"/>
      <c r="E27" s="1"/>
      <c r="F27" s="23"/>
      <c r="G27" s="44" t="s">
        <v>61</v>
      </c>
      <c r="H27" s="45">
        <v>1</v>
      </c>
      <c r="I27" s="45">
        <v>1</v>
      </c>
      <c r="J27" s="45">
        <v>1</v>
      </c>
      <c r="K27" s="45">
        <v>1</v>
      </c>
      <c r="L27" s="45">
        <v>2</v>
      </c>
      <c r="M27" s="45">
        <v>2</v>
      </c>
      <c r="N27" s="45">
        <v>3</v>
      </c>
      <c r="O27" s="45">
        <v>2</v>
      </c>
      <c r="P27" s="45">
        <v>3</v>
      </c>
      <c r="Q27" s="45">
        <v>3</v>
      </c>
      <c r="R27" s="45">
        <v>4</v>
      </c>
      <c r="S27" s="45">
        <v>3</v>
      </c>
      <c r="T27" s="45">
        <v>4</v>
      </c>
      <c r="U27" s="45">
        <v>5</v>
      </c>
      <c r="V27" s="45">
        <v>5</v>
      </c>
      <c r="W27" s="45">
        <v>4</v>
      </c>
      <c r="X27" s="45">
        <v>5</v>
      </c>
      <c r="Y27" s="126"/>
      <c r="Z27" s="126"/>
      <c r="AA27" s="126"/>
      <c r="AB27" s="126"/>
    </row>
    <row r="28" spans="1:28" ht="15" hidden="1">
      <c r="A28" s="109"/>
      <c r="B28" s="109"/>
      <c r="C28" s="5"/>
      <c r="D28" s="1"/>
      <c r="E28" s="1"/>
      <c r="F28" s="23"/>
      <c r="G28" s="44" t="s">
        <v>62</v>
      </c>
      <c r="H28" s="45">
        <v>1</v>
      </c>
      <c r="I28" s="45">
        <v>1</v>
      </c>
      <c r="J28" s="45">
        <v>1</v>
      </c>
      <c r="K28" s="45">
        <v>2</v>
      </c>
      <c r="L28" s="45">
        <v>2</v>
      </c>
      <c r="M28" s="45">
        <v>2</v>
      </c>
      <c r="N28" s="45">
        <v>2</v>
      </c>
      <c r="O28" s="45">
        <v>3</v>
      </c>
      <c r="P28" s="45">
        <v>3</v>
      </c>
      <c r="Q28" s="45">
        <v>3</v>
      </c>
      <c r="R28" s="45">
        <v>4</v>
      </c>
      <c r="S28" s="45">
        <v>4</v>
      </c>
      <c r="T28" s="45">
        <v>4</v>
      </c>
      <c r="U28" s="45">
        <v>4</v>
      </c>
      <c r="V28" s="45">
        <v>5</v>
      </c>
      <c r="W28" s="45">
        <v>5</v>
      </c>
      <c r="X28" s="45">
        <v>5</v>
      </c>
      <c r="Y28" s="126"/>
      <c r="Z28" s="126"/>
      <c r="AA28" s="126"/>
      <c r="AB28" s="126"/>
    </row>
    <row r="29" spans="1:28" ht="15">
      <c r="A29" s="109"/>
      <c r="B29" s="109"/>
      <c r="C29" s="127"/>
      <c r="D29" s="109"/>
      <c r="E29" s="109"/>
      <c r="F29" s="113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</row>
  </sheetData>
  <sheetProtection/>
  <mergeCells count="26">
    <mergeCell ref="G4:G6"/>
    <mergeCell ref="O18:P18"/>
    <mergeCell ref="R18:S18"/>
    <mergeCell ref="P1:R1"/>
    <mergeCell ref="K2:N2"/>
    <mergeCell ref="P2:P3"/>
    <mergeCell ref="Q2:Q3"/>
    <mergeCell ref="R2:R3"/>
    <mergeCell ref="M16:P16"/>
    <mergeCell ref="O24:P24"/>
    <mergeCell ref="R24:S24"/>
    <mergeCell ref="O19:P19"/>
    <mergeCell ref="R19:S19"/>
    <mergeCell ref="O20:P20"/>
    <mergeCell ref="R20:S20"/>
    <mergeCell ref="O21:P21"/>
    <mergeCell ref="R21:S21"/>
    <mergeCell ref="O22:P22"/>
    <mergeCell ref="R22:S22"/>
    <mergeCell ref="R23:S23"/>
    <mergeCell ref="V16:X16"/>
    <mergeCell ref="O17:P17"/>
    <mergeCell ref="R17:S17"/>
    <mergeCell ref="U17:X17"/>
    <mergeCell ref="W22:X22"/>
    <mergeCell ref="O23:P2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="73" zoomScaleNormal="73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L20" sqref="L20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00390625" style="0" bestFit="1" customWidth="1"/>
    <col min="4" max="4" width="29.28125" style="0" customWidth="1"/>
    <col min="5" max="5" width="3.140625" style="0" customWidth="1"/>
    <col min="6" max="6" width="7.7109375" style="0" customWidth="1"/>
    <col min="7" max="7" width="27.421875" style="0" customWidth="1"/>
    <col min="8" max="26" width="5.57421875" style="0" customWidth="1"/>
    <col min="27" max="28" width="5.57421875" style="0" hidden="1" customWidth="1"/>
  </cols>
  <sheetData>
    <row r="1" spans="1:28" ht="15.75" thickBot="1">
      <c r="A1" s="109"/>
      <c r="B1" s="109"/>
      <c r="C1" s="47">
        <v>7</v>
      </c>
      <c r="D1" s="46"/>
      <c r="E1" s="46"/>
      <c r="F1" s="110"/>
      <c r="G1" s="46"/>
      <c r="H1" s="46"/>
      <c r="I1" s="46"/>
      <c r="J1" s="46"/>
      <c r="K1" s="46"/>
      <c r="L1" s="46"/>
      <c r="M1" s="46"/>
      <c r="N1" s="46"/>
      <c r="O1" s="46"/>
      <c r="P1" s="144" t="s">
        <v>0</v>
      </c>
      <c r="Q1" s="144"/>
      <c r="R1" s="144"/>
      <c r="S1" s="46"/>
      <c r="T1" s="46"/>
      <c r="U1" s="46"/>
      <c r="V1" s="46"/>
      <c r="W1" s="48"/>
      <c r="X1" s="48"/>
      <c r="Y1" s="109"/>
      <c r="Z1" s="109"/>
      <c r="AA1" s="109"/>
      <c r="AB1" s="109"/>
    </row>
    <row r="2" spans="1:28" ht="16.5" customHeight="1" thickBot="1">
      <c r="A2" s="109"/>
      <c r="B2" s="109"/>
      <c r="C2" s="49"/>
      <c r="D2" s="46"/>
      <c r="E2" s="46"/>
      <c r="F2" s="50" t="s">
        <v>1</v>
      </c>
      <c r="G2" s="111" t="s">
        <v>172</v>
      </c>
      <c r="H2" s="46">
        <v>3</v>
      </c>
      <c r="I2" s="46"/>
      <c r="J2" s="51" t="s">
        <v>3</v>
      </c>
      <c r="K2" s="145">
        <f ca="1">TODAY()</f>
        <v>41429</v>
      </c>
      <c r="L2" s="145"/>
      <c r="M2" s="145"/>
      <c r="N2" s="145"/>
      <c r="O2" s="46"/>
      <c r="P2" s="146" t="s">
        <v>173</v>
      </c>
      <c r="Q2" s="146"/>
      <c r="R2" s="148"/>
      <c r="S2" s="112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13.5" customHeight="1" thickBot="1">
      <c r="A3" s="109"/>
      <c r="B3" s="109"/>
      <c r="C3" s="49"/>
      <c r="D3" s="46"/>
      <c r="E3" s="46"/>
      <c r="F3" s="110"/>
      <c r="G3" s="46"/>
      <c r="H3" s="46"/>
      <c r="I3" s="46"/>
      <c r="J3" s="46"/>
      <c r="K3" s="46"/>
      <c r="L3" s="46"/>
      <c r="M3" s="46"/>
      <c r="N3" s="46"/>
      <c r="O3" s="46"/>
      <c r="P3" s="147"/>
      <c r="Q3" s="147"/>
      <c r="R3" s="149"/>
      <c r="S3" s="46"/>
      <c r="T3" s="109"/>
      <c r="U3" s="109"/>
      <c r="V3" s="109"/>
      <c r="W3" s="109"/>
      <c r="X3" s="109"/>
      <c r="Y3" s="109"/>
      <c r="Z3" s="109"/>
      <c r="AA3" s="109"/>
      <c r="AB3" s="109"/>
    </row>
    <row r="4" spans="1:28" ht="15">
      <c r="A4" s="109"/>
      <c r="B4" s="109"/>
      <c r="C4" s="49"/>
      <c r="D4" s="46"/>
      <c r="E4" s="46"/>
      <c r="F4" s="113"/>
      <c r="G4" s="162"/>
      <c r="H4" s="46"/>
      <c r="I4" s="46"/>
      <c r="J4" s="46" t="s">
        <v>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8"/>
      <c r="X4" s="48"/>
      <c r="Y4" s="109"/>
      <c r="Z4" s="109"/>
      <c r="AA4" s="109"/>
      <c r="AB4" s="109"/>
    </row>
    <row r="5" spans="1:28" ht="15">
      <c r="A5" s="109"/>
      <c r="B5" s="109"/>
      <c r="C5" s="49"/>
      <c r="D5" s="46"/>
      <c r="E5" s="46"/>
      <c r="F5" s="52" t="s">
        <v>6</v>
      </c>
      <c r="G5" s="163"/>
      <c r="H5" s="46"/>
      <c r="I5" s="46"/>
      <c r="J5" s="51" t="s">
        <v>7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8"/>
      <c r="X5" s="48"/>
      <c r="Y5" s="109"/>
      <c r="Z5" s="109"/>
      <c r="AA5" s="109"/>
      <c r="AB5" s="109"/>
    </row>
    <row r="6" spans="1:28" ht="15">
      <c r="A6" s="109"/>
      <c r="B6" s="109"/>
      <c r="C6" s="49"/>
      <c r="D6" s="46"/>
      <c r="E6" s="46"/>
      <c r="F6" s="110"/>
      <c r="G6" s="164"/>
      <c r="H6" s="51"/>
      <c r="I6" s="51"/>
      <c r="J6" s="51"/>
      <c r="K6" s="51"/>
      <c r="L6" s="46"/>
      <c r="M6" s="46"/>
      <c r="N6" s="46"/>
      <c r="O6" s="46"/>
      <c r="P6" s="46"/>
      <c r="Q6" s="46"/>
      <c r="R6" s="46"/>
      <c r="S6" s="46"/>
      <c r="T6" s="46"/>
      <c r="U6" s="112"/>
      <c r="V6" s="46"/>
      <c r="W6" s="48"/>
      <c r="X6" s="48"/>
      <c r="Y6" s="109"/>
      <c r="Z6" s="109"/>
      <c r="AA6" s="109"/>
      <c r="AB6" s="109"/>
    </row>
    <row r="8" spans="1:28" ht="19.5" customHeight="1">
      <c r="A8" s="53" t="s">
        <v>8</v>
      </c>
      <c r="B8" s="5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22</v>
      </c>
      <c r="I8" s="16" t="s">
        <v>26</v>
      </c>
      <c r="J8" s="16" t="s">
        <v>112</v>
      </c>
      <c r="K8" s="16" t="s">
        <v>15</v>
      </c>
      <c r="L8" s="16" t="s">
        <v>19</v>
      </c>
      <c r="M8" s="16" t="s">
        <v>23</v>
      </c>
      <c r="N8" s="16" t="s">
        <v>97</v>
      </c>
      <c r="O8" s="16" t="s">
        <v>21</v>
      </c>
      <c r="P8" s="16" t="s">
        <v>27</v>
      </c>
      <c r="Q8" s="102" t="s">
        <v>113</v>
      </c>
      <c r="R8" s="102" t="s">
        <v>29</v>
      </c>
      <c r="S8" s="16" t="s">
        <v>18</v>
      </c>
      <c r="T8" s="101" t="s">
        <v>17</v>
      </c>
      <c r="U8" s="102" t="s">
        <v>100</v>
      </c>
      <c r="V8" s="16" t="s">
        <v>25</v>
      </c>
      <c r="W8" s="101" t="s">
        <v>28</v>
      </c>
      <c r="X8" s="16" t="s">
        <v>119</v>
      </c>
      <c r="Y8" s="16" t="s">
        <v>24</v>
      </c>
      <c r="Z8" s="16" t="s">
        <v>104</v>
      </c>
      <c r="AA8" s="84" t="s">
        <v>20</v>
      </c>
      <c r="AB8" s="84" t="s">
        <v>16</v>
      </c>
    </row>
    <row r="9" spans="1:28" ht="34.5" customHeight="1">
      <c r="A9" s="17" t="s">
        <v>30</v>
      </c>
      <c r="B9" s="17">
        <v>44</v>
      </c>
      <c r="C9" s="18">
        <f aca="true" ca="1" t="shared" si="0" ref="C9:C15">OFFSET(C9,9,0)</f>
        <v>1</v>
      </c>
      <c r="D9" s="115" t="s">
        <v>174</v>
      </c>
      <c r="E9" s="17" t="s">
        <v>32</v>
      </c>
      <c r="F9" s="17">
        <v>83</v>
      </c>
      <c r="G9" s="20" t="s">
        <v>126</v>
      </c>
      <c r="H9" s="22"/>
      <c r="I9" s="22"/>
      <c r="J9" s="22"/>
      <c r="K9" s="21" t="s">
        <v>35</v>
      </c>
      <c r="L9" s="22"/>
      <c r="M9" s="22"/>
      <c r="N9" s="22"/>
      <c r="O9" s="21" t="s">
        <v>34</v>
      </c>
      <c r="P9" s="22"/>
      <c r="Q9" s="22"/>
      <c r="R9" s="22"/>
      <c r="S9" s="21" t="s">
        <v>69</v>
      </c>
      <c r="T9" s="22"/>
      <c r="U9" s="22"/>
      <c r="V9" s="22"/>
      <c r="W9" s="21"/>
      <c r="X9" s="22"/>
      <c r="Y9" s="114" t="s">
        <v>73</v>
      </c>
      <c r="Z9" s="114" t="s">
        <v>35</v>
      </c>
      <c r="AA9" s="22"/>
      <c r="AB9" s="22"/>
    </row>
    <row r="10" spans="1:28" ht="34.5" customHeight="1">
      <c r="A10" s="17" t="s">
        <v>30</v>
      </c>
      <c r="B10" s="17">
        <v>44</v>
      </c>
      <c r="C10" s="18">
        <f ca="1" t="shared" si="0"/>
        <v>2</v>
      </c>
      <c r="D10" s="55" t="s">
        <v>175</v>
      </c>
      <c r="E10" s="17" t="s">
        <v>32</v>
      </c>
      <c r="F10" s="17">
        <v>73</v>
      </c>
      <c r="G10" s="20" t="s">
        <v>80</v>
      </c>
      <c r="H10" s="21" t="s">
        <v>176</v>
      </c>
      <c r="I10" s="22"/>
      <c r="J10" s="22"/>
      <c r="K10" s="21" t="s">
        <v>34</v>
      </c>
      <c r="L10" s="22"/>
      <c r="M10" s="22"/>
      <c r="N10" s="21" t="s">
        <v>177</v>
      </c>
      <c r="O10" s="22"/>
      <c r="P10" s="22"/>
      <c r="Q10" s="22"/>
      <c r="R10" s="21"/>
      <c r="S10" s="22"/>
      <c r="T10" s="22"/>
      <c r="U10" s="22"/>
      <c r="V10" s="21" t="s">
        <v>35</v>
      </c>
      <c r="W10" s="22"/>
      <c r="X10" s="22"/>
      <c r="Y10" s="22"/>
      <c r="Z10" s="22"/>
      <c r="AA10" s="114"/>
      <c r="AB10" s="22"/>
    </row>
    <row r="11" spans="1:28" ht="34.5" customHeight="1">
      <c r="A11" s="17" t="s">
        <v>30</v>
      </c>
      <c r="B11" s="17">
        <v>44</v>
      </c>
      <c r="C11" s="18">
        <f ca="1" t="shared" si="0"/>
        <v>3</v>
      </c>
      <c r="D11" s="115" t="s">
        <v>178</v>
      </c>
      <c r="E11" s="17" t="s">
        <v>32</v>
      </c>
      <c r="F11" s="17">
        <v>73</v>
      </c>
      <c r="G11" s="20" t="s">
        <v>179</v>
      </c>
      <c r="H11" s="22"/>
      <c r="I11" s="21" t="s">
        <v>35</v>
      </c>
      <c r="J11" s="22"/>
      <c r="K11" s="22"/>
      <c r="L11" s="21" t="s">
        <v>180</v>
      </c>
      <c r="M11" s="22"/>
      <c r="N11" s="22"/>
      <c r="O11" s="21" t="s">
        <v>73</v>
      </c>
      <c r="P11" s="22"/>
      <c r="Q11" s="22"/>
      <c r="R11" s="21"/>
      <c r="S11" s="22"/>
      <c r="T11" s="22"/>
      <c r="U11" s="21"/>
      <c r="V11" s="22"/>
      <c r="W11" s="22"/>
      <c r="X11" s="22"/>
      <c r="Y11" s="22"/>
      <c r="Z11" s="22"/>
      <c r="AA11" s="22"/>
      <c r="AB11" s="114"/>
    </row>
    <row r="12" spans="1:28" ht="34.5" customHeight="1">
      <c r="A12" s="17" t="s">
        <v>30</v>
      </c>
      <c r="B12" s="17">
        <v>44</v>
      </c>
      <c r="C12" s="18">
        <f ca="1" t="shared" si="0"/>
        <v>4</v>
      </c>
      <c r="D12" s="115" t="s">
        <v>181</v>
      </c>
      <c r="E12" s="17" t="s">
        <v>32</v>
      </c>
      <c r="F12" s="17">
        <v>76</v>
      </c>
      <c r="G12" s="20" t="s">
        <v>182</v>
      </c>
      <c r="H12" s="22"/>
      <c r="I12" s="22"/>
      <c r="J12" s="21" t="s">
        <v>73</v>
      </c>
      <c r="K12" s="22"/>
      <c r="L12" s="22"/>
      <c r="M12" s="21" t="s">
        <v>34</v>
      </c>
      <c r="N12" s="22"/>
      <c r="O12" s="22"/>
      <c r="P12" s="21" t="s">
        <v>83</v>
      </c>
      <c r="Q12" s="22"/>
      <c r="R12" s="22"/>
      <c r="S12" s="21" t="s">
        <v>34</v>
      </c>
      <c r="T12" s="22"/>
      <c r="U12" s="22"/>
      <c r="V12" s="21" t="s">
        <v>34</v>
      </c>
      <c r="W12" s="22"/>
      <c r="X12" s="22"/>
      <c r="Y12" s="22"/>
      <c r="Z12" s="22"/>
      <c r="AA12" s="22"/>
      <c r="AB12" s="114"/>
    </row>
    <row r="13" spans="1:28" ht="34.5" customHeight="1">
      <c r="A13" s="17" t="s">
        <v>30</v>
      </c>
      <c r="B13" s="17">
        <v>44</v>
      </c>
      <c r="C13" s="18">
        <f ca="1" t="shared" si="0"/>
        <v>5</v>
      </c>
      <c r="D13" s="115" t="s">
        <v>183</v>
      </c>
      <c r="E13" s="17" t="s">
        <v>32</v>
      </c>
      <c r="F13" s="17">
        <v>77</v>
      </c>
      <c r="G13" s="20" t="s">
        <v>184</v>
      </c>
      <c r="H13" s="22"/>
      <c r="I13" s="21" t="s">
        <v>69</v>
      </c>
      <c r="J13" s="22"/>
      <c r="K13" s="22"/>
      <c r="L13" s="22"/>
      <c r="M13" s="21" t="s">
        <v>35</v>
      </c>
      <c r="N13" s="22"/>
      <c r="O13" s="22"/>
      <c r="P13" s="22"/>
      <c r="Q13" s="21"/>
      <c r="R13" s="22"/>
      <c r="S13" s="22"/>
      <c r="T13" s="21"/>
      <c r="U13" s="22"/>
      <c r="V13" s="22"/>
      <c r="W13" s="21"/>
      <c r="X13" s="22"/>
      <c r="Y13" s="22"/>
      <c r="Z13" s="22"/>
      <c r="AA13" s="114"/>
      <c r="AB13" s="22"/>
    </row>
    <row r="14" spans="1:28" ht="34.5" customHeight="1">
      <c r="A14" s="17" t="s">
        <v>30</v>
      </c>
      <c r="B14" s="17">
        <v>44</v>
      </c>
      <c r="C14" s="18">
        <f ca="1" t="shared" si="0"/>
        <v>6</v>
      </c>
      <c r="D14" s="115" t="s">
        <v>185</v>
      </c>
      <c r="E14" s="17" t="s">
        <v>32</v>
      </c>
      <c r="F14" s="17">
        <v>80</v>
      </c>
      <c r="G14" s="20" t="s">
        <v>186</v>
      </c>
      <c r="H14" s="21" t="s">
        <v>34</v>
      </c>
      <c r="I14" s="22"/>
      <c r="J14" s="22"/>
      <c r="K14" s="22"/>
      <c r="L14" s="21" t="s">
        <v>34</v>
      </c>
      <c r="M14" s="22"/>
      <c r="N14" s="22"/>
      <c r="O14" s="22"/>
      <c r="P14" s="21" t="s">
        <v>73</v>
      </c>
      <c r="Q14" s="22"/>
      <c r="R14" s="22"/>
      <c r="S14" s="22"/>
      <c r="T14" s="21"/>
      <c r="U14" s="22"/>
      <c r="V14" s="22"/>
      <c r="W14" s="22"/>
      <c r="X14" s="21" t="s">
        <v>44</v>
      </c>
      <c r="Y14" s="114" t="s">
        <v>34</v>
      </c>
      <c r="Z14" s="22"/>
      <c r="AA14" s="22"/>
      <c r="AB14" s="22"/>
    </row>
    <row r="15" spans="1:28" ht="34.5" customHeight="1">
      <c r="A15" s="17" t="s">
        <v>30</v>
      </c>
      <c r="B15" s="17">
        <v>44</v>
      </c>
      <c r="C15" s="18">
        <f ca="1" t="shared" si="0"/>
        <v>7</v>
      </c>
      <c r="D15" s="55" t="s">
        <v>187</v>
      </c>
      <c r="E15" s="17" t="s">
        <v>32</v>
      </c>
      <c r="F15" s="17">
        <v>80</v>
      </c>
      <c r="G15" s="20" t="s">
        <v>170</v>
      </c>
      <c r="H15" s="22"/>
      <c r="I15" s="22"/>
      <c r="J15" s="21" t="s">
        <v>34</v>
      </c>
      <c r="K15" s="22"/>
      <c r="L15" s="22"/>
      <c r="M15" s="22"/>
      <c r="N15" s="21" t="s">
        <v>35</v>
      </c>
      <c r="O15" s="22"/>
      <c r="P15" s="22"/>
      <c r="Q15" s="21"/>
      <c r="R15" s="22"/>
      <c r="S15" s="22"/>
      <c r="T15" s="22"/>
      <c r="U15" s="21"/>
      <c r="V15" s="22"/>
      <c r="W15" s="22"/>
      <c r="X15" s="21" t="s">
        <v>34</v>
      </c>
      <c r="Y15" s="22"/>
      <c r="Z15" s="114" t="s">
        <v>34</v>
      </c>
      <c r="AA15" s="22"/>
      <c r="AB15" s="22"/>
    </row>
    <row r="16" spans="1:28" ht="24" customHeight="1" thickBot="1">
      <c r="A16" s="109"/>
      <c r="B16" s="109"/>
      <c r="C16" s="5"/>
      <c r="D16" s="23"/>
      <c r="E16" s="23"/>
      <c r="F16" s="23"/>
      <c r="G16" s="23"/>
      <c r="H16" s="3"/>
      <c r="I16" s="3"/>
      <c r="J16" s="3"/>
      <c r="K16" s="3"/>
      <c r="L16" s="3"/>
      <c r="M16" s="190" t="s">
        <v>146</v>
      </c>
      <c r="N16" s="190"/>
      <c r="O16" s="190"/>
      <c r="P16" s="190"/>
      <c r="Q16" s="3"/>
      <c r="R16" s="3"/>
      <c r="S16" s="3"/>
      <c r="T16" s="3"/>
      <c r="U16" s="3"/>
      <c r="V16" s="183"/>
      <c r="W16" s="183"/>
      <c r="X16" s="183"/>
      <c r="Y16" s="109"/>
      <c r="Z16" s="109"/>
      <c r="AA16" s="109"/>
      <c r="AB16" s="109"/>
    </row>
    <row r="17" spans="1:28" ht="27.75" customHeight="1" thickBot="1">
      <c r="A17" s="53" t="s">
        <v>8</v>
      </c>
      <c r="B17" s="53" t="s">
        <v>9</v>
      </c>
      <c r="C17" s="14" t="s">
        <v>10</v>
      </c>
      <c r="D17" s="53" t="s">
        <v>11</v>
      </c>
      <c r="E17" s="15" t="s">
        <v>12</v>
      </c>
      <c r="F17" s="24" t="s">
        <v>47</v>
      </c>
      <c r="G17" s="25" t="s">
        <v>14</v>
      </c>
      <c r="H17" s="26" t="s">
        <v>48</v>
      </c>
      <c r="I17" s="27" t="s">
        <v>49</v>
      </c>
      <c r="J17" s="27" t="s">
        <v>50</v>
      </c>
      <c r="K17" s="27" t="s">
        <v>51</v>
      </c>
      <c r="L17" s="116" t="s">
        <v>52</v>
      </c>
      <c r="M17" s="26" t="s">
        <v>147</v>
      </c>
      <c r="N17" s="27" t="s">
        <v>148</v>
      </c>
      <c r="O17" s="184" t="s">
        <v>53</v>
      </c>
      <c r="P17" s="185"/>
      <c r="Q17" s="29" t="s">
        <v>54</v>
      </c>
      <c r="R17" s="135" t="s">
        <v>55</v>
      </c>
      <c r="S17" s="136"/>
      <c r="T17" s="30"/>
      <c r="U17" s="186" t="s">
        <v>171</v>
      </c>
      <c r="V17" s="187"/>
      <c r="W17" s="187"/>
      <c r="X17" s="188"/>
      <c r="Y17" s="109"/>
      <c r="Z17" s="109"/>
      <c r="AA17" s="109"/>
      <c r="AB17" s="109"/>
    </row>
    <row r="18" spans="1:28" ht="25.5" customHeight="1">
      <c r="A18" s="17" t="str">
        <f aca="true" ca="1" t="shared" si="1" ref="A18:B24">OFFSET(A18,-9,0)</f>
        <v>PDL</v>
      </c>
      <c r="B18" s="17">
        <f ca="1" t="shared" si="1"/>
        <v>44</v>
      </c>
      <c r="C18" s="13">
        <v>1</v>
      </c>
      <c r="D18" s="120" t="str">
        <f aca="true" ca="1" t="shared" si="2" ref="D18:E24">OFFSET(D18,-9,0)</f>
        <v>LECLAIR Yannick</v>
      </c>
      <c r="E18" s="17" t="str">
        <f ca="1" t="shared" si="2"/>
        <v>1</v>
      </c>
      <c r="F18" s="17">
        <v>14</v>
      </c>
      <c r="G18" s="17" t="str">
        <f aca="true" ca="1" t="shared" si="3" ref="G18:G24">OFFSET(G18,-9,0)</f>
        <v>DOJO SAVENAISIEN</v>
      </c>
      <c r="H18" s="35">
        <v>10</v>
      </c>
      <c r="I18" s="36">
        <v>0</v>
      </c>
      <c r="J18" s="36">
        <v>0</v>
      </c>
      <c r="K18" s="36">
        <v>10</v>
      </c>
      <c r="L18" s="37">
        <v>10</v>
      </c>
      <c r="M18" s="117"/>
      <c r="N18" s="58"/>
      <c r="O18" s="132">
        <f aca="true" t="shared" si="4" ref="O18:O24">SUM(H18:N18)</f>
        <v>30</v>
      </c>
      <c r="P18" s="140"/>
      <c r="Q18" s="29"/>
      <c r="R18" s="135">
        <f aca="true" ca="1" t="shared" si="5" ref="R18:R24">SUM(OFFSET(R18,0,-12),OFFSET(R18,0,-3))</f>
        <v>44</v>
      </c>
      <c r="S18" s="136"/>
      <c r="T18" s="30"/>
      <c r="U18" s="128" t="s">
        <v>24</v>
      </c>
      <c r="V18" s="128" t="s">
        <v>104</v>
      </c>
      <c r="W18" s="119" t="s">
        <v>20</v>
      </c>
      <c r="X18" s="118" t="s">
        <v>16</v>
      </c>
      <c r="Y18" s="109"/>
      <c r="Z18" s="109"/>
      <c r="AA18" s="109"/>
      <c r="AB18" s="109"/>
    </row>
    <row r="19" spans="1:28" ht="25.5" customHeight="1">
      <c r="A19" s="17" t="str">
        <f ca="1" t="shared" si="1"/>
        <v>PDL</v>
      </c>
      <c r="B19" s="17">
        <f ca="1" t="shared" si="1"/>
        <v>44</v>
      </c>
      <c r="C19" s="13">
        <v>2</v>
      </c>
      <c r="D19" s="17" t="str">
        <f ca="1" t="shared" si="2"/>
        <v>LE Trouher Vincent</v>
      </c>
      <c r="E19" s="17" t="str">
        <f ca="1" t="shared" si="2"/>
        <v>1</v>
      </c>
      <c r="F19" s="17">
        <v>57</v>
      </c>
      <c r="G19" s="17" t="str">
        <f ca="1" t="shared" si="3"/>
        <v>JC ST SEBASTIEN</v>
      </c>
      <c r="H19" s="35">
        <v>10</v>
      </c>
      <c r="I19" s="36">
        <v>0</v>
      </c>
      <c r="J19" s="36">
        <v>0</v>
      </c>
      <c r="K19" s="36">
        <v>10</v>
      </c>
      <c r="L19" s="37" t="str">
        <f aca="true" t="shared" si="6" ref="L19:L24">IF(M19&lt;&gt;"","-","")</f>
        <v>-</v>
      </c>
      <c r="M19" s="57">
        <v>10</v>
      </c>
      <c r="N19" s="121"/>
      <c r="O19" s="133">
        <f t="shared" si="4"/>
        <v>30</v>
      </c>
      <c r="P19" s="134"/>
      <c r="Q19" s="29"/>
      <c r="R19" s="135">
        <f ca="1" t="shared" si="5"/>
        <v>87</v>
      </c>
      <c r="S19" s="136"/>
      <c r="T19" s="30"/>
      <c r="U19" s="122"/>
      <c r="V19" s="122"/>
      <c r="W19" s="122"/>
      <c r="X19" s="122"/>
      <c r="Y19" s="109"/>
      <c r="Z19" s="109"/>
      <c r="AA19" s="109"/>
      <c r="AB19" s="109"/>
    </row>
    <row r="20" spans="1:28" ht="25.5" customHeight="1">
      <c r="A20" s="17" t="str">
        <f ca="1" t="shared" si="1"/>
        <v>PDL</v>
      </c>
      <c r="B20" s="17">
        <f ca="1" t="shared" si="1"/>
        <v>44</v>
      </c>
      <c r="C20" s="13">
        <v>3</v>
      </c>
      <c r="D20" s="120" t="str">
        <f ca="1" t="shared" si="2"/>
        <v>MOLLE Vincent</v>
      </c>
      <c r="E20" s="17" t="str">
        <f ca="1" t="shared" si="2"/>
        <v>1</v>
      </c>
      <c r="F20" s="17">
        <v>70</v>
      </c>
      <c r="G20" s="17" t="str">
        <f ca="1" t="shared" si="3"/>
        <v>J.C.PHILBERTIN</v>
      </c>
      <c r="H20" s="35">
        <v>10</v>
      </c>
      <c r="I20" s="36">
        <v>10</v>
      </c>
      <c r="J20" s="36">
        <v>10</v>
      </c>
      <c r="K20" s="36" t="str">
        <f>IF(M20&lt;&gt;"","-","")</f>
        <v>-</v>
      </c>
      <c r="L20" s="37" t="str">
        <f t="shared" si="6"/>
        <v>-</v>
      </c>
      <c r="M20" s="57" t="s">
        <v>152</v>
      </c>
      <c r="N20" s="121"/>
      <c r="O20" s="133">
        <f t="shared" si="4"/>
        <v>30</v>
      </c>
      <c r="P20" s="134"/>
      <c r="Q20" s="29"/>
      <c r="R20" s="182">
        <f ca="1" t="shared" si="5"/>
        <v>100</v>
      </c>
      <c r="S20" s="136"/>
      <c r="T20" s="30"/>
      <c r="U20" s="3"/>
      <c r="V20" s="3"/>
      <c r="W20" s="3"/>
      <c r="X20" s="3"/>
      <c r="Y20" s="109"/>
      <c r="Z20" s="109"/>
      <c r="AA20" s="109"/>
      <c r="AB20" s="109"/>
    </row>
    <row r="21" spans="1:28" ht="25.5" customHeight="1">
      <c r="A21" s="17" t="str">
        <f ca="1" t="shared" si="1"/>
        <v>PDL</v>
      </c>
      <c r="B21" s="17">
        <f ca="1" t="shared" si="1"/>
        <v>44</v>
      </c>
      <c r="C21" s="13">
        <v>4</v>
      </c>
      <c r="D21" s="120" t="str">
        <f ca="1" t="shared" si="2"/>
        <v>ROPERS Corentin</v>
      </c>
      <c r="E21" s="17" t="str">
        <f ca="1" t="shared" si="2"/>
        <v>1</v>
      </c>
      <c r="F21" s="17">
        <v>0</v>
      </c>
      <c r="G21" s="17" t="str">
        <f ca="1" t="shared" si="3"/>
        <v>ETOILE SP HTE GOULAINE</v>
      </c>
      <c r="H21" s="35">
        <v>10</v>
      </c>
      <c r="I21" s="36">
        <v>0</v>
      </c>
      <c r="J21" s="36">
        <v>0</v>
      </c>
      <c r="K21" s="36">
        <v>0</v>
      </c>
      <c r="L21" s="37">
        <v>0</v>
      </c>
      <c r="M21" s="57"/>
      <c r="N21" s="121"/>
      <c r="O21" s="133">
        <f t="shared" si="4"/>
        <v>10</v>
      </c>
      <c r="P21" s="134"/>
      <c r="Q21" s="29"/>
      <c r="R21" s="135">
        <f ca="1" t="shared" si="5"/>
        <v>10</v>
      </c>
      <c r="S21" s="136"/>
      <c r="T21" s="30"/>
      <c r="U21" s="122"/>
      <c r="V21" s="122"/>
      <c r="W21" s="122"/>
      <c r="X21" s="122"/>
      <c r="Y21" s="109"/>
      <c r="Z21" s="109"/>
      <c r="AA21" s="109"/>
      <c r="AB21" s="109"/>
    </row>
    <row r="22" spans="1:28" ht="25.5" customHeight="1" thickBot="1">
      <c r="A22" s="17" t="str">
        <f ca="1" t="shared" si="1"/>
        <v>PDL</v>
      </c>
      <c r="B22" s="17">
        <f ca="1" t="shared" si="1"/>
        <v>44</v>
      </c>
      <c r="C22" s="13">
        <v>5</v>
      </c>
      <c r="D22" s="120" t="str">
        <f ca="1" t="shared" si="2"/>
        <v>HAMON Julien</v>
      </c>
      <c r="E22" s="17" t="str">
        <f ca="1" t="shared" si="2"/>
        <v>1</v>
      </c>
      <c r="F22" s="17">
        <v>90</v>
      </c>
      <c r="G22" s="17" t="str">
        <f ca="1" t="shared" si="3"/>
        <v>SAINT MARS LA JAILLE SPORTS</v>
      </c>
      <c r="H22" s="35">
        <v>0</v>
      </c>
      <c r="I22" s="36">
        <v>10</v>
      </c>
      <c r="J22" s="36" t="str">
        <f>IF(M22&lt;&gt;"","-","")</f>
        <v>-</v>
      </c>
      <c r="K22" s="36" t="str">
        <f>IF(M22&lt;&gt;"","-","")</f>
        <v>-</v>
      </c>
      <c r="L22" s="37" t="str">
        <f t="shared" si="6"/>
        <v>-</v>
      </c>
      <c r="M22" s="57" t="s">
        <v>152</v>
      </c>
      <c r="N22" s="121"/>
      <c r="O22" s="133">
        <f t="shared" si="4"/>
        <v>10</v>
      </c>
      <c r="P22" s="134"/>
      <c r="Q22" s="29"/>
      <c r="R22" s="182">
        <f ca="1" t="shared" si="5"/>
        <v>100</v>
      </c>
      <c r="S22" s="136"/>
      <c r="T22" s="30"/>
      <c r="U22" s="122"/>
      <c r="V22" s="122"/>
      <c r="W22" s="131" t="s">
        <v>56</v>
      </c>
      <c r="X22" s="131"/>
      <c r="Y22" s="109"/>
      <c r="Z22" s="109"/>
      <c r="AA22" s="109"/>
      <c r="AB22" s="109"/>
    </row>
    <row r="23" spans="1:28" ht="25.5" customHeight="1" thickBot="1">
      <c r="A23" s="17" t="str">
        <f ca="1" t="shared" si="1"/>
        <v>PDL</v>
      </c>
      <c r="B23" s="17">
        <f ca="1" t="shared" si="1"/>
        <v>44</v>
      </c>
      <c r="C23" s="13">
        <v>6</v>
      </c>
      <c r="D23" s="120" t="str">
        <f ca="1" t="shared" si="2"/>
        <v>BLANCHARD Rodolphe</v>
      </c>
      <c r="E23" s="17" t="str">
        <f ca="1" t="shared" si="2"/>
        <v>1</v>
      </c>
      <c r="F23" s="17">
        <v>0</v>
      </c>
      <c r="G23" s="17" t="str">
        <f ca="1" t="shared" si="3"/>
        <v>NANTES NORD JUDO JUJITSU CLUB</v>
      </c>
      <c r="H23" s="35">
        <v>0</v>
      </c>
      <c r="I23" s="36">
        <v>0</v>
      </c>
      <c r="J23" s="36">
        <v>10</v>
      </c>
      <c r="K23" s="36">
        <v>10</v>
      </c>
      <c r="L23" s="37">
        <v>0</v>
      </c>
      <c r="M23" s="57"/>
      <c r="N23" s="121"/>
      <c r="O23" s="133">
        <f t="shared" si="4"/>
        <v>20</v>
      </c>
      <c r="P23" s="134"/>
      <c r="Q23" s="29"/>
      <c r="R23" s="135">
        <f ca="1" t="shared" si="5"/>
        <v>20</v>
      </c>
      <c r="S23" s="136"/>
      <c r="T23" s="3"/>
      <c r="U23" s="122"/>
      <c r="V23" s="122"/>
      <c r="W23" s="26" t="s">
        <v>57</v>
      </c>
      <c r="X23" s="28" t="s">
        <v>58</v>
      </c>
      <c r="Y23" s="109"/>
      <c r="Z23" s="109"/>
      <c r="AA23" s="109"/>
      <c r="AB23" s="109"/>
    </row>
    <row r="24" spans="1:28" ht="25.5" customHeight="1" thickBot="1">
      <c r="A24" s="17" t="str">
        <f ca="1" t="shared" si="1"/>
        <v>PDL</v>
      </c>
      <c r="B24" s="17">
        <f ca="1" t="shared" si="1"/>
        <v>44</v>
      </c>
      <c r="C24" s="13">
        <v>7</v>
      </c>
      <c r="D24" s="17" t="str">
        <f ca="1" t="shared" si="2"/>
        <v>BRIODEAU Mattis</v>
      </c>
      <c r="E24" s="17" t="str">
        <f ca="1" t="shared" si="2"/>
        <v>1</v>
      </c>
      <c r="F24" s="17">
        <v>0</v>
      </c>
      <c r="G24" s="17" t="str">
        <f ca="1" t="shared" si="3"/>
        <v>GRANDCHAMP ARTS MARTIAUX</v>
      </c>
      <c r="H24" s="40">
        <v>0</v>
      </c>
      <c r="I24" s="41">
        <v>10</v>
      </c>
      <c r="J24" s="41">
        <v>0</v>
      </c>
      <c r="K24" s="41">
        <v>0</v>
      </c>
      <c r="L24" s="42">
        <f t="shared" si="6"/>
      </c>
      <c r="M24" s="123"/>
      <c r="N24" s="124"/>
      <c r="O24" s="137">
        <f t="shared" si="4"/>
        <v>10</v>
      </c>
      <c r="P24" s="138"/>
      <c r="Q24" s="29"/>
      <c r="R24" s="135">
        <f ca="1" t="shared" si="5"/>
        <v>10</v>
      </c>
      <c r="S24" s="136"/>
      <c r="T24" s="3"/>
      <c r="U24" s="122"/>
      <c r="V24" s="122"/>
      <c r="W24" s="38">
        <v>7</v>
      </c>
      <c r="X24" s="39">
        <v>10</v>
      </c>
      <c r="Y24" s="109"/>
      <c r="Z24" s="109"/>
      <c r="AA24" s="109"/>
      <c r="AB24" s="109"/>
    </row>
    <row r="25" spans="1:28" ht="15">
      <c r="A25" s="109"/>
      <c r="B25" s="109"/>
      <c r="C25" s="1"/>
      <c r="D25" s="43"/>
      <c r="E25" s="43"/>
      <c r="F25" s="125"/>
      <c r="G25" s="43"/>
      <c r="H25" s="43"/>
      <c r="I25" s="43"/>
      <c r="J25" s="43"/>
      <c r="K25" s="43"/>
      <c r="L25" s="43"/>
      <c r="M25" s="1"/>
      <c r="N25" s="1" t="s">
        <v>59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09"/>
      <c r="Z25" s="109"/>
      <c r="AA25" s="109"/>
      <c r="AB25" s="109"/>
    </row>
    <row r="26" spans="1:28" ht="15" hidden="1">
      <c r="A26" s="109"/>
      <c r="B26" s="109"/>
      <c r="C26" s="5">
        <f>COUNT(H18:N24)/2</f>
        <v>14.5</v>
      </c>
      <c r="D26" s="1"/>
      <c r="E26" s="1"/>
      <c r="F26" s="23"/>
      <c r="G26" s="44" t="s">
        <v>60</v>
      </c>
      <c r="H26" s="45">
        <v>1</v>
      </c>
      <c r="I26" s="45">
        <v>2</v>
      </c>
      <c r="J26" s="45">
        <v>3</v>
      </c>
      <c r="K26" s="45">
        <v>4</v>
      </c>
      <c r="L26" s="45">
        <v>5</v>
      </c>
      <c r="M26" s="45">
        <v>6</v>
      </c>
      <c r="N26" s="45">
        <v>7</v>
      </c>
      <c r="O26" s="45">
        <v>8</v>
      </c>
      <c r="P26" s="45">
        <v>9</v>
      </c>
      <c r="Q26" s="45"/>
      <c r="R26" s="45"/>
      <c r="S26" s="45">
        <v>10</v>
      </c>
      <c r="T26" s="45"/>
      <c r="U26" s="45"/>
      <c r="V26" s="45">
        <v>11</v>
      </c>
      <c r="W26" s="45"/>
      <c r="X26" s="45">
        <v>12</v>
      </c>
      <c r="Y26" s="126">
        <v>13</v>
      </c>
      <c r="Z26" s="126">
        <v>14</v>
      </c>
      <c r="AA26" s="126"/>
      <c r="AB26" s="126"/>
    </row>
    <row r="27" spans="1:28" ht="15" hidden="1">
      <c r="A27" s="109"/>
      <c r="B27" s="109"/>
      <c r="C27" s="1"/>
      <c r="D27" s="1"/>
      <c r="E27" s="1"/>
      <c r="F27" s="23"/>
      <c r="G27" s="44" t="s">
        <v>61</v>
      </c>
      <c r="H27" s="45">
        <v>1</v>
      </c>
      <c r="I27" s="45">
        <v>1</v>
      </c>
      <c r="J27" s="45">
        <v>1</v>
      </c>
      <c r="K27" s="45">
        <v>1</v>
      </c>
      <c r="L27" s="45">
        <v>2</v>
      </c>
      <c r="M27" s="45">
        <v>2</v>
      </c>
      <c r="N27" s="45">
        <v>3</v>
      </c>
      <c r="O27" s="45">
        <v>2</v>
      </c>
      <c r="P27" s="45">
        <v>3</v>
      </c>
      <c r="Q27" s="45"/>
      <c r="R27" s="45"/>
      <c r="S27" s="45">
        <v>3</v>
      </c>
      <c r="T27" s="45"/>
      <c r="U27" s="45"/>
      <c r="V27" s="45">
        <v>4</v>
      </c>
      <c r="W27" s="45"/>
      <c r="X27" s="45">
        <v>4</v>
      </c>
      <c r="Y27" s="126">
        <v>4</v>
      </c>
      <c r="Z27" s="126">
        <v>5</v>
      </c>
      <c r="AA27" s="126"/>
      <c r="AB27" s="126"/>
    </row>
    <row r="28" spans="1:28" ht="15" hidden="1">
      <c r="A28" s="109"/>
      <c r="B28" s="109"/>
      <c r="C28" s="5"/>
      <c r="D28" s="1"/>
      <c r="E28" s="1"/>
      <c r="F28" s="23"/>
      <c r="G28" s="44" t="s">
        <v>62</v>
      </c>
      <c r="H28" s="45">
        <v>1</v>
      </c>
      <c r="I28" s="45">
        <v>1</v>
      </c>
      <c r="J28" s="45">
        <v>1</v>
      </c>
      <c r="K28" s="45">
        <v>2</v>
      </c>
      <c r="L28" s="45">
        <v>2</v>
      </c>
      <c r="M28" s="45">
        <v>2</v>
      </c>
      <c r="N28" s="45">
        <v>2</v>
      </c>
      <c r="O28" s="45">
        <v>3</v>
      </c>
      <c r="P28" s="45">
        <v>3</v>
      </c>
      <c r="Q28" s="45"/>
      <c r="R28" s="45"/>
      <c r="S28" s="45">
        <v>4</v>
      </c>
      <c r="T28" s="45"/>
      <c r="U28" s="45"/>
      <c r="V28" s="45">
        <v>5</v>
      </c>
      <c r="W28" s="45"/>
      <c r="X28" s="45">
        <v>3</v>
      </c>
      <c r="Y28" s="126">
        <v>5</v>
      </c>
      <c r="Z28" s="126">
        <v>4</v>
      </c>
      <c r="AA28" s="126"/>
      <c r="AB28" s="126"/>
    </row>
    <row r="29" spans="1:28" ht="15">
      <c r="A29" s="109"/>
      <c r="B29" s="109"/>
      <c r="C29" s="127"/>
      <c r="D29" s="109"/>
      <c r="E29" s="109"/>
      <c r="F29" s="113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</row>
  </sheetData>
  <sheetProtection/>
  <mergeCells count="26">
    <mergeCell ref="G4:G6"/>
    <mergeCell ref="O18:P18"/>
    <mergeCell ref="R18:S18"/>
    <mergeCell ref="P1:R1"/>
    <mergeCell ref="K2:N2"/>
    <mergeCell ref="P2:P3"/>
    <mergeCell ref="Q2:Q3"/>
    <mergeCell ref="R2:R3"/>
    <mergeCell ref="M16:P16"/>
    <mergeCell ref="O24:P24"/>
    <mergeCell ref="R24:S24"/>
    <mergeCell ref="O19:P19"/>
    <mergeCell ref="R19:S19"/>
    <mergeCell ref="O20:P20"/>
    <mergeCell ref="R20:S20"/>
    <mergeCell ref="O21:P21"/>
    <mergeCell ref="R21:S21"/>
    <mergeCell ref="O22:P22"/>
    <mergeCell ref="R22:S22"/>
    <mergeCell ref="R23:S23"/>
    <mergeCell ref="V16:X16"/>
    <mergeCell ref="O17:P17"/>
    <mergeCell ref="R17:S17"/>
    <mergeCell ref="U17:X17"/>
    <mergeCell ref="W22:X22"/>
    <mergeCell ref="O23:P2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90" zoomScaleNormal="90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421875" style="0" bestFit="1" customWidth="1"/>
    <col min="4" max="4" width="24.421875" style="0" customWidth="1"/>
    <col min="5" max="5" width="4.8515625" style="0" customWidth="1"/>
    <col min="6" max="6" width="7.7109375" style="0" customWidth="1"/>
    <col min="7" max="7" width="33.8515625" style="0" customWidth="1"/>
    <col min="8" max="22" width="5.28125" style="0" customWidth="1"/>
    <col min="23" max="24" width="5.7109375" style="0" customWidth="1"/>
  </cols>
  <sheetData>
    <row r="1" spans="1:22" ht="15.75" thickBot="1">
      <c r="A1" s="1"/>
      <c r="B1" s="1"/>
      <c r="C1" s="2">
        <v>6</v>
      </c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44" t="s">
        <v>0</v>
      </c>
      <c r="Q1" s="144"/>
      <c r="R1" s="144"/>
      <c r="S1" s="4"/>
      <c r="T1" s="4"/>
      <c r="U1" s="1"/>
      <c r="V1" s="1"/>
    </row>
    <row r="2" spans="1:22" ht="16.5" customHeight="1" thickBot="1">
      <c r="A2" s="1"/>
      <c r="B2" s="1"/>
      <c r="C2" s="5"/>
      <c r="D2" s="1"/>
      <c r="E2" s="1"/>
      <c r="F2" s="6" t="s">
        <v>1</v>
      </c>
      <c r="G2" s="7" t="s">
        <v>188</v>
      </c>
      <c r="H2" s="1">
        <v>3</v>
      </c>
      <c r="I2" s="1"/>
      <c r="J2" s="8" t="s">
        <v>3</v>
      </c>
      <c r="K2" s="145">
        <f ca="1">TODAY()</f>
        <v>41429</v>
      </c>
      <c r="L2" s="145"/>
      <c r="M2" s="145"/>
      <c r="N2" s="145"/>
      <c r="O2" s="1"/>
      <c r="P2" s="146" t="s">
        <v>173</v>
      </c>
      <c r="Q2" s="146" t="s">
        <v>4</v>
      </c>
      <c r="R2" s="148"/>
      <c r="S2" s="9"/>
      <c r="T2" s="9"/>
      <c r="U2" s="10"/>
      <c r="V2" s="9"/>
    </row>
    <row r="3" spans="1:22" ht="13.5" customHeight="1" thickBot="1">
      <c r="A3" s="1"/>
      <c r="B3" s="1"/>
      <c r="C3" s="5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47"/>
      <c r="Q3" s="147"/>
      <c r="R3" s="149"/>
      <c r="S3" s="9"/>
      <c r="T3" s="9"/>
      <c r="U3" s="9"/>
      <c r="V3" s="9"/>
    </row>
    <row r="4" spans="1:22" ht="15">
      <c r="A4" s="1"/>
      <c r="B4" s="1"/>
      <c r="C4" s="5"/>
      <c r="D4" s="1"/>
      <c r="E4" s="1"/>
      <c r="F4" s="11"/>
      <c r="G4" s="141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5"/>
      <c r="D5" s="1"/>
      <c r="E5" s="1"/>
      <c r="F5" s="11" t="s">
        <v>6</v>
      </c>
      <c r="G5" s="142"/>
      <c r="H5" s="1"/>
      <c r="I5" s="1"/>
      <c r="J5" s="8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"/>
      <c r="C6" s="5"/>
      <c r="D6" s="1"/>
      <c r="E6" s="1"/>
      <c r="F6" s="3"/>
      <c r="G6" s="143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2"/>
      <c r="V6" s="1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</row>
    <row r="9" spans="1:22" ht="34.5" customHeight="1">
      <c r="A9" s="17" t="s">
        <v>30</v>
      </c>
      <c r="B9" s="17">
        <v>85</v>
      </c>
      <c r="C9" s="18">
        <f aca="true" ca="1" t="shared" si="0" ref="C9:C14">OFFSET(C9,8,0)</f>
        <v>1</v>
      </c>
      <c r="D9" s="19" t="s">
        <v>189</v>
      </c>
      <c r="E9" s="17" t="s">
        <v>4</v>
      </c>
      <c r="F9" s="17">
        <v>60</v>
      </c>
      <c r="G9" s="20" t="s">
        <v>190</v>
      </c>
      <c r="H9" s="21" t="s">
        <v>34</v>
      </c>
      <c r="I9" s="22"/>
      <c r="J9" s="22"/>
      <c r="K9" s="21" t="s">
        <v>34</v>
      </c>
      <c r="L9" s="22"/>
      <c r="M9" s="22"/>
      <c r="N9" s="21" t="s">
        <v>34</v>
      </c>
      <c r="O9" s="22"/>
      <c r="P9" s="22"/>
      <c r="Q9" s="21" t="s">
        <v>34</v>
      </c>
      <c r="R9" s="22"/>
      <c r="S9" s="22"/>
      <c r="T9" s="22"/>
      <c r="U9" s="21" t="s">
        <v>34</v>
      </c>
      <c r="V9" s="22"/>
    </row>
    <row r="10" spans="1:22" ht="34.5" customHeight="1">
      <c r="A10" s="17" t="s">
        <v>30</v>
      </c>
      <c r="B10" s="17">
        <v>49</v>
      </c>
      <c r="C10" s="18">
        <f ca="1" t="shared" si="0"/>
        <v>2</v>
      </c>
      <c r="D10" s="19" t="s">
        <v>191</v>
      </c>
      <c r="E10" s="17" t="s">
        <v>4</v>
      </c>
      <c r="F10" s="17">
        <v>61</v>
      </c>
      <c r="G10" s="20" t="s">
        <v>134</v>
      </c>
      <c r="H10" s="21" t="s">
        <v>127</v>
      </c>
      <c r="I10" s="22"/>
      <c r="J10" s="22"/>
      <c r="K10" s="22"/>
      <c r="L10" s="22"/>
      <c r="M10" s="21" t="s">
        <v>35</v>
      </c>
      <c r="N10" s="22"/>
      <c r="O10" s="21" t="s">
        <v>34</v>
      </c>
      <c r="P10" s="22"/>
      <c r="Q10" s="22"/>
      <c r="R10" s="21" t="s">
        <v>34</v>
      </c>
      <c r="S10" s="22"/>
      <c r="T10" s="22"/>
      <c r="U10" s="22"/>
      <c r="V10" s="21" t="s">
        <v>34</v>
      </c>
    </row>
    <row r="11" spans="1:22" ht="34.5" customHeight="1">
      <c r="A11" s="17" t="s">
        <v>30</v>
      </c>
      <c r="B11" s="17">
        <v>44</v>
      </c>
      <c r="C11" s="18">
        <f ca="1" t="shared" si="0"/>
        <v>3</v>
      </c>
      <c r="D11" s="19" t="s">
        <v>192</v>
      </c>
      <c r="E11" s="17" t="s">
        <v>4</v>
      </c>
      <c r="F11" s="17">
        <v>64</v>
      </c>
      <c r="G11" s="20" t="s">
        <v>145</v>
      </c>
      <c r="H11" s="22"/>
      <c r="I11" s="21" t="s">
        <v>35</v>
      </c>
      <c r="J11" s="22"/>
      <c r="K11" s="22"/>
      <c r="L11" s="21" t="s">
        <v>34</v>
      </c>
      <c r="M11" s="22"/>
      <c r="N11" s="21" t="s">
        <v>35</v>
      </c>
      <c r="O11" s="22"/>
      <c r="P11" s="22"/>
      <c r="Q11" s="22"/>
      <c r="R11" s="22"/>
      <c r="S11" s="21" t="s">
        <v>83</v>
      </c>
      <c r="T11" s="22"/>
      <c r="U11" s="22"/>
      <c r="V11" s="21" t="s">
        <v>35</v>
      </c>
    </row>
    <row r="12" spans="1:22" ht="34.5" customHeight="1">
      <c r="A12" s="17" t="s">
        <v>30</v>
      </c>
      <c r="B12" s="17">
        <v>85</v>
      </c>
      <c r="C12" s="18">
        <f ca="1" t="shared" si="0"/>
        <v>4</v>
      </c>
      <c r="D12" s="19" t="s">
        <v>193</v>
      </c>
      <c r="E12" s="17" t="s">
        <v>4</v>
      </c>
      <c r="F12" s="17">
        <v>64</v>
      </c>
      <c r="G12" s="20" t="s">
        <v>39</v>
      </c>
      <c r="H12" s="22"/>
      <c r="I12" s="21" t="s">
        <v>83</v>
      </c>
      <c r="J12" s="22"/>
      <c r="K12" s="21" t="s">
        <v>34</v>
      </c>
      <c r="L12" s="22"/>
      <c r="M12" s="22"/>
      <c r="N12" s="22"/>
      <c r="O12" s="22"/>
      <c r="P12" s="21" t="s">
        <v>34</v>
      </c>
      <c r="Q12" s="22"/>
      <c r="R12" s="21" t="s">
        <v>35</v>
      </c>
      <c r="S12" s="22"/>
      <c r="T12" s="21" t="s">
        <v>34</v>
      </c>
      <c r="U12" s="22"/>
      <c r="V12" s="22"/>
    </row>
    <row r="13" spans="1:22" ht="34.5" customHeight="1">
      <c r="A13" s="17" t="s">
        <v>30</v>
      </c>
      <c r="B13" s="17">
        <v>72</v>
      </c>
      <c r="C13" s="18">
        <f ca="1" t="shared" si="0"/>
        <v>5</v>
      </c>
      <c r="D13" s="19" t="s">
        <v>194</v>
      </c>
      <c r="E13" s="17" t="s">
        <v>4</v>
      </c>
      <c r="F13" s="17">
        <v>69</v>
      </c>
      <c r="G13" s="20" t="s">
        <v>195</v>
      </c>
      <c r="H13" s="22"/>
      <c r="I13" s="22"/>
      <c r="J13" s="21" t="s">
        <v>34</v>
      </c>
      <c r="K13" s="22"/>
      <c r="L13" s="22"/>
      <c r="M13" s="21" t="s">
        <v>34</v>
      </c>
      <c r="N13" s="22"/>
      <c r="O13" s="22"/>
      <c r="P13" s="21" t="s">
        <v>35</v>
      </c>
      <c r="Q13" s="22"/>
      <c r="R13" s="22"/>
      <c r="S13" s="21" t="s">
        <v>34</v>
      </c>
      <c r="T13" s="22"/>
      <c r="U13" s="21" t="s">
        <v>44</v>
      </c>
      <c r="V13" s="22"/>
    </row>
    <row r="14" spans="1:22" ht="34.5" customHeight="1">
      <c r="A14" s="17" t="s">
        <v>30</v>
      </c>
      <c r="B14" s="17">
        <v>49</v>
      </c>
      <c r="C14" s="18">
        <f ca="1" t="shared" si="0"/>
        <v>6</v>
      </c>
      <c r="D14" s="19" t="s">
        <v>196</v>
      </c>
      <c r="E14" s="17" t="s">
        <v>4</v>
      </c>
      <c r="F14" s="17">
        <v>73</v>
      </c>
      <c r="G14" s="20" t="s">
        <v>197</v>
      </c>
      <c r="H14" s="22"/>
      <c r="I14" s="22"/>
      <c r="J14" s="21" t="s">
        <v>35</v>
      </c>
      <c r="K14" s="22"/>
      <c r="L14" s="21" t="s">
        <v>35</v>
      </c>
      <c r="M14" s="22"/>
      <c r="N14" s="22"/>
      <c r="O14" s="21" t="s">
        <v>35</v>
      </c>
      <c r="P14" s="22"/>
      <c r="Q14" s="21" t="s">
        <v>35</v>
      </c>
      <c r="R14" s="22"/>
      <c r="S14" s="22"/>
      <c r="T14" s="21" t="s">
        <v>35</v>
      </c>
      <c r="U14" s="22"/>
      <c r="V14" s="22"/>
    </row>
    <row r="15" spans="1:22" ht="24" customHeight="1" thickBot="1">
      <c r="A15" s="1"/>
      <c r="B15" s="1"/>
      <c r="C15" s="5"/>
      <c r="D15" s="23"/>
      <c r="E15" s="23"/>
      <c r="F15" s="23"/>
      <c r="G15" s="23"/>
      <c r="H15" s="3"/>
      <c r="I15" s="3"/>
      <c r="J15" s="3"/>
      <c r="K15" s="3"/>
      <c r="L15" s="3"/>
      <c r="M15" s="139"/>
      <c r="N15" s="139"/>
      <c r="O15" s="139"/>
      <c r="P15" s="139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4" t="s">
        <v>47</v>
      </c>
      <c r="G16" s="25" t="s">
        <v>14</v>
      </c>
      <c r="H16" s="26" t="s">
        <v>48</v>
      </c>
      <c r="I16" s="27" t="s">
        <v>49</v>
      </c>
      <c r="J16" s="27" t="s">
        <v>50</v>
      </c>
      <c r="K16" s="27" t="s">
        <v>51</v>
      </c>
      <c r="L16" s="28" t="s">
        <v>52</v>
      </c>
      <c r="M16" s="129" t="s">
        <v>53</v>
      </c>
      <c r="N16" s="130"/>
      <c r="O16" s="29" t="s">
        <v>54</v>
      </c>
      <c r="P16" s="135" t="s">
        <v>55</v>
      </c>
      <c r="Q16" s="136"/>
      <c r="R16" s="3"/>
      <c r="S16" s="30"/>
      <c r="T16" s="131" t="s">
        <v>56</v>
      </c>
      <c r="U16" s="131"/>
      <c r="V16" s="3"/>
    </row>
    <row r="17" spans="1:22" ht="27" customHeight="1" thickBot="1">
      <c r="A17" s="17" t="str">
        <f aca="true" ca="1" t="shared" si="1" ref="A17:B22">OFFSET(A17,-8,0)</f>
        <v>PDL</v>
      </c>
      <c r="B17" s="17">
        <f ca="1" t="shared" si="1"/>
        <v>85</v>
      </c>
      <c r="C17" s="13">
        <v>1</v>
      </c>
      <c r="D17" s="31" t="str">
        <f aca="true" ca="1" t="shared" si="2" ref="D17:E22">OFFSET(D17,-8,0)</f>
        <v>PEROCHEAU Jeremy</v>
      </c>
      <c r="E17" s="17" t="str">
        <f ca="1" t="shared" si="2"/>
        <v>2</v>
      </c>
      <c r="F17" s="17">
        <v>10</v>
      </c>
      <c r="G17" s="17" t="str">
        <f aca="true" ca="1" t="shared" si="3" ref="G17:G22">OFFSET(G17,-8,0)</f>
        <v>JUDO CLUB COMMEQUIERS</v>
      </c>
      <c r="H17" s="32">
        <v>0</v>
      </c>
      <c r="I17" s="33">
        <v>0</v>
      </c>
      <c r="J17" s="33">
        <v>0</v>
      </c>
      <c r="K17" s="33">
        <v>0</v>
      </c>
      <c r="L17" s="34">
        <v>0</v>
      </c>
      <c r="M17" s="132">
        <f aca="true" t="shared" si="4" ref="M17:M22">SUM(H17:L17)</f>
        <v>0</v>
      </c>
      <c r="N17" s="140"/>
      <c r="O17" s="29"/>
      <c r="P17" s="135">
        <f aca="true" ca="1" t="shared" si="5" ref="P17:P22">SUM(OFFSET(P17,0,-10),OFFSET(P17,0,-3))</f>
        <v>10</v>
      </c>
      <c r="Q17" s="136"/>
      <c r="R17" s="3"/>
      <c r="S17" s="3"/>
      <c r="T17" s="26" t="s">
        <v>57</v>
      </c>
      <c r="U17" s="28" t="s">
        <v>58</v>
      </c>
      <c r="V17" s="3"/>
    </row>
    <row r="18" spans="1:22" ht="27" customHeight="1" thickBot="1">
      <c r="A18" s="17" t="str">
        <f ca="1" t="shared" si="1"/>
        <v>PDL</v>
      </c>
      <c r="B18" s="17">
        <f ca="1" t="shared" si="1"/>
        <v>49</v>
      </c>
      <c r="C18" s="13">
        <v>2</v>
      </c>
      <c r="D18" s="31" t="str">
        <f ca="1" t="shared" si="2"/>
        <v>HARDOUIN David</v>
      </c>
      <c r="E18" s="17" t="str">
        <f ca="1" t="shared" si="2"/>
        <v>2</v>
      </c>
      <c r="F18" s="17">
        <v>0</v>
      </c>
      <c r="G18" s="17" t="str">
        <f ca="1" t="shared" si="3"/>
        <v>J.C. DU BASSIN SAUMUROIS</v>
      </c>
      <c r="H18" s="35">
        <v>10</v>
      </c>
      <c r="I18" s="36">
        <v>10</v>
      </c>
      <c r="J18" s="36">
        <v>0</v>
      </c>
      <c r="K18" s="36">
        <v>0</v>
      </c>
      <c r="L18" s="37">
        <v>0</v>
      </c>
      <c r="M18" s="133">
        <f t="shared" si="4"/>
        <v>20</v>
      </c>
      <c r="N18" s="134"/>
      <c r="O18" s="29"/>
      <c r="P18" s="189">
        <f ca="1" t="shared" si="5"/>
        <v>20</v>
      </c>
      <c r="Q18" s="136"/>
      <c r="R18" s="3"/>
      <c r="S18" s="3"/>
      <c r="T18" s="38">
        <v>7</v>
      </c>
      <c r="U18" s="39">
        <v>10</v>
      </c>
      <c r="V18" s="3"/>
    </row>
    <row r="19" spans="1:22" ht="27" customHeight="1">
      <c r="A19" s="17" t="str">
        <f ca="1" t="shared" si="1"/>
        <v>PDL</v>
      </c>
      <c r="B19" s="17">
        <f ca="1" t="shared" si="1"/>
        <v>44</v>
      </c>
      <c r="C19" s="13">
        <v>3</v>
      </c>
      <c r="D19" s="31" t="str">
        <f ca="1" t="shared" si="2"/>
        <v>FLEURY Richard</v>
      </c>
      <c r="E19" s="17" t="str">
        <f ca="1" t="shared" si="2"/>
        <v>2</v>
      </c>
      <c r="F19" s="17">
        <v>0</v>
      </c>
      <c r="G19" s="17" t="str">
        <f ca="1" t="shared" si="3"/>
        <v>JUDO CLUB CARQUEFOU</v>
      </c>
      <c r="H19" s="35">
        <v>10</v>
      </c>
      <c r="I19" s="36">
        <v>0</v>
      </c>
      <c r="J19" s="36">
        <v>10</v>
      </c>
      <c r="K19" s="36">
        <v>7</v>
      </c>
      <c r="L19" s="37">
        <v>10</v>
      </c>
      <c r="M19" s="133">
        <f t="shared" si="4"/>
        <v>37</v>
      </c>
      <c r="N19" s="134"/>
      <c r="O19" s="29"/>
      <c r="P19" s="135">
        <f ca="1" t="shared" si="5"/>
        <v>37</v>
      </c>
      <c r="Q19" s="136"/>
      <c r="R19" s="3"/>
      <c r="S19" s="3"/>
      <c r="T19" s="3"/>
      <c r="U19" s="3"/>
      <c r="V19" s="3"/>
    </row>
    <row r="20" spans="1:22" ht="27" customHeight="1">
      <c r="A20" s="17" t="str">
        <f ca="1" t="shared" si="1"/>
        <v>PDL</v>
      </c>
      <c r="B20" s="17">
        <f ca="1" t="shared" si="1"/>
        <v>85</v>
      </c>
      <c r="C20" s="13">
        <v>4</v>
      </c>
      <c r="D20" s="31" t="str">
        <f ca="1" t="shared" si="2"/>
        <v>MORIT Benjamin</v>
      </c>
      <c r="E20" s="17" t="str">
        <f ca="1" t="shared" si="2"/>
        <v>2</v>
      </c>
      <c r="F20" s="17">
        <v>109</v>
      </c>
      <c r="G20" s="17" t="str">
        <f ca="1" t="shared" si="3"/>
        <v>JUDO COTE DE LUMIERE</v>
      </c>
      <c r="H20" s="35">
        <v>0</v>
      </c>
      <c r="I20" s="36">
        <v>0</v>
      </c>
      <c r="J20" s="36">
        <v>0</v>
      </c>
      <c r="K20" s="36">
        <v>10</v>
      </c>
      <c r="L20" s="37">
        <v>0</v>
      </c>
      <c r="M20" s="133">
        <f t="shared" si="4"/>
        <v>10</v>
      </c>
      <c r="N20" s="134"/>
      <c r="O20" s="29"/>
      <c r="P20" s="135">
        <f ca="1" t="shared" si="5"/>
        <v>119</v>
      </c>
      <c r="Q20" s="136"/>
      <c r="R20" s="3"/>
      <c r="S20" s="3"/>
      <c r="T20" s="3"/>
      <c r="U20" s="3"/>
      <c r="V20" s="3"/>
    </row>
    <row r="21" spans="1:22" ht="27" customHeight="1">
      <c r="A21" s="17" t="str">
        <f ca="1" t="shared" si="1"/>
        <v>PDL</v>
      </c>
      <c r="B21" s="17">
        <f ca="1" t="shared" si="1"/>
        <v>72</v>
      </c>
      <c r="C21" s="13">
        <v>5</v>
      </c>
      <c r="D21" s="31" t="str">
        <f ca="1" t="shared" si="2"/>
        <v>GELIN Alexandre</v>
      </c>
      <c r="E21" s="17" t="str">
        <f ca="1" t="shared" si="2"/>
        <v>2</v>
      </c>
      <c r="F21" s="17">
        <v>10</v>
      </c>
      <c r="G21" s="17" t="str">
        <f ca="1" t="shared" si="3"/>
        <v>JUDO CLUB DU MANS</v>
      </c>
      <c r="H21" s="35">
        <v>0</v>
      </c>
      <c r="I21" s="36">
        <v>0</v>
      </c>
      <c r="J21" s="36">
        <v>10</v>
      </c>
      <c r="K21" s="36">
        <v>0</v>
      </c>
      <c r="L21" s="37">
        <v>10</v>
      </c>
      <c r="M21" s="133">
        <f t="shared" si="4"/>
        <v>20</v>
      </c>
      <c r="N21" s="134"/>
      <c r="O21" s="29"/>
      <c r="P21" s="135">
        <f ca="1" t="shared" si="5"/>
        <v>30</v>
      </c>
      <c r="Q21" s="136"/>
      <c r="R21" s="3"/>
      <c r="S21" s="3"/>
      <c r="T21" s="3"/>
      <c r="U21" s="3"/>
      <c r="V21" s="3"/>
    </row>
    <row r="22" spans="1:22" ht="27" customHeight="1" thickBot="1">
      <c r="A22" s="17" t="str">
        <f ca="1" t="shared" si="1"/>
        <v>PDL</v>
      </c>
      <c r="B22" s="17">
        <f ca="1" t="shared" si="1"/>
        <v>49</v>
      </c>
      <c r="C22" s="13">
        <v>6</v>
      </c>
      <c r="D22" s="31" t="str">
        <f ca="1" t="shared" si="2"/>
        <v>LOIRET Guillaume</v>
      </c>
      <c r="E22" s="17" t="str">
        <f ca="1" t="shared" si="2"/>
        <v>2</v>
      </c>
      <c r="F22" s="17">
        <v>57</v>
      </c>
      <c r="G22" s="17" t="str">
        <f ca="1" t="shared" si="3"/>
        <v>BUDOKAN ANGERS JUDO</v>
      </c>
      <c r="H22" s="40">
        <v>10</v>
      </c>
      <c r="I22" s="41">
        <v>10</v>
      </c>
      <c r="J22" s="41">
        <v>10</v>
      </c>
      <c r="K22" s="41">
        <v>10</v>
      </c>
      <c r="L22" s="42">
        <v>10</v>
      </c>
      <c r="M22" s="137">
        <f t="shared" si="4"/>
        <v>50</v>
      </c>
      <c r="N22" s="138"/>
      <c r="O22" s="29"/>
      <c r="P22" s="189">
        <f ca="1" t="shared" si="5"/>
        <v>107</v>
      </c>
      <c r="Q22" s="136"/>
      <c r="R22" s="3"/>
      <c r="S22" s="3"/>
      <c r="T22" s="3"/>
      <c r="U22" s="3"/>
      <c r="V22" s="3"/>
    </row>
    <row r="23" spans="1:22" ht="15">
      <c r="A23" s="1"/>
      <c r="B23" s="1"/>
      <c r="C23" s="1"/>
      <c r="D23" s="43"/>
      <c r="E23" s="43"/>
      <c r="F23" s="43"/>
      <c r="G23" s="43"/>
      <c r="H23" s="43"/>
      <c r="I23" s="43"/>
      <c r="J23" s="43"/>
      <c r="K23" s="43"/>
      <c r="L23" s="43"/>
      <c r="M23" s="1"/>
      <c r="N23" s="1" t="s">
        <v>59</v>
      </c>
      <c r="O23" s="1"/>
      <c r="P23" s="1"/>
      <c r="Q23" s="1"/>
      <c r="R23" s="1"/>
      <c r="S23" s="1"/>
      <c r="T23" s="1"/>
      <c r="U23" s="1"/>
      <c r="V23" s="1"/>
    </row>
    <row r="24" spans="1:22" ht="15" hidden="1">
      <c r="A24" s="1"/>
      <c r="B24" s="1"/>
      <c r="C24" s="5">
        <f>COUNT(H17:L22)/2</f>
        <v>15</v>
      </c>
      <c r="D24" s="1"/>
      <c r="E24" s="1"/>
      <c r="F24" s="3"/>
      <c r="G24" s="44" t="s">
        <v>60</v>
      </c>
      <c r="H24" s="45">
        <v>1</v>
      </c>
      <c r="I24" s="45">
        <v>2</v>
      </c>
      <c r="J24" s="45">
        <v>3</v>
      </c>
      <c r="K24" s="45">
        <v>4</v>
      </c>
      <c r="L24" s="45">
        <v>5</v>
      </c>
      <c r="M24" s="45">
        <v>6</v>
      </c>
      <c r="N24" s="45">
        <v>7</v>
      </c>
      <c r="O24" s="45">
        <v>8</v>
      </c>
      <c r="P24" s="45">
        <v>9</v>
      </c>
      <c r="Q24" s="45">
        <v>10</v>
      </c>
      <c r="R24" s="45">
        <v>11</v>
      </c>
      <c r="S24" s="45">
        <v>12</v>
      </c>
      <c r="T24" s="45">
        <v>13</v>
      </c>
      <c r="U24" s="45">
        <v>14</v>
      </c>
      <c r="V24" s="45">
        <v>15</v>
      </c>
    </row>
    <row r="25" spans="1:22" ht="15" hidden="1">
      <c r="A25" s="1"/>
      <c r="B25" s="1"/>
      <c r="C25" s="5"/>
      <c r="D25" s="1"/>
      <c r="E25" s="1"/>
      <c r="F25" s="3"/>
      <c r="G25" s="44" t="s">
        <v>61</v>
      </c>
      <c r="H25" s="45">
        <v>1</v>
      </c>
      <c r="I25" s="45">
        <v>1</v>
      </c>
      <c r="J25" s="45">
        <v>1</v>
      </c>
      <c r="K25" s="45">
        <v>2</v>
      </c>
      <c r="L25" s="45">
        <v>2</v>
      </c>
      <c r="M25" s="45">
        <v>2</v>
      </c>
      <c r="N25" s="45">
        <v>3</v>
      </c>
      <c r="O25" s="45">
        <v>3</v>
      </c>
      <c r="P25" s="45">
        <v>3</v>
      </c>
      <c r="Q25" s="45">
        <v>4</v>
      </c>
      <c r="R25" s="45">
        <v>4</v>
      </c>
      <c r="S25" s="45">
        <v>4</v>
      </c>
      <c r="T25" s="45">
        <v>5</v>
      </c>
      <c r="U25" s="45">
        <v>5</v>
      </c>
      <c r="V25" s="45">
        <v>5</v>
      </c>
    </row>
    <row r="26" spans="1:22" ht="15" hidden="1">
      <c r="A26" s="1"/>
      <c r="B26" s="1"/>
      <c r="C26" s="5"/>
      <c r="D26" s="1"/>
      <c r="E26" s="1"/>
      <c r="F26" s="3"/>
      <c r="G26" s="44" t="s">
        <v>62</v>
      </c>
      <c r="H26" s="45">
        <v>1</v>
      </c>
      <c r="I26" s="45">
        <v>1</v>
      </c>
      <c r="J26" s="45">
        <v>1</v>
      </c>
      <c r="K26" s="45">
        <v>2</v>
      </c>
      <c r="L26" s="45">
        <v>2</v>
      </c>
      <c r="M26" s="45">
        <v>2</v>
      </c>
      <c r="N26" s="45">
        <v>3</v>
      </c>
      <c r="O26" s="45">
        <v>3</v>
      </c>
      <c r="P26" s="45">
        <v>3</v>
      </c>
      <c r="Q26" s="45">
        <v>4</v>
      </c>
      <c r="R26" s="45">
        <v>4</v>
      </c>
      <c r="S26" s="45">
        <v>4</v>
      </c>
      <c r="T26" s="45">
        <v>5</v>
      </c>
      <c r="U26" s="45">
        <v>5</v>
      </c>
      <c r="V26" s="45">
        <v>5</v>
      </c>
    </row>
    <row r="27" spans="1:22" ht="15">
      <c r="A27" s="1"/>
      <c r="B27" s="1"/>
      <c r="C27" s="5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</sheetData>
  <sheetProtection formatCells="0"/>
  <mergeCells count="22">
    <mergeCell ref="P1:R1"/>
    <mergeCell ref="K2:N2"/>
    <mergeCell ref="P2:P3"/>
    <mergeCell ref="Q2:Q3"/>
    <mergeCell ref="R2:R3"/>
    <mergeCell ref="T16:U16"/>
    <mergeCell ref="M17:N17"/>
    <mergeCell ref="P17:Q17"/>
    <mergeCell ref="G4:G6"/>
    <mergeCell ref="M20:N20"/>
    <mergeCell ref="P20:Q20"/>
    <mergeCell ref="M15:P15"/>
    <mergeCell ref="M16:N16"/>
    <mergeCell ref="P16:Q16"/>
    <mergeCell ref="M18:N18"/>
    <mergeCell ref="P18:Q18"/>
    <mergeCell ref="M19:N19"/>
    <mergeCell ref="P19:Q19"/>
    <mergeCell ref="M21:N21"/>
    <mergeCell ref="P21:Q21"/>
    <mergeCell ref="M22:N22"/>
    <mergeCell ref="P22:Q22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90" zoomScaleNormal="90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421875" style="0" bestFit="1" customWidth="1"/>
    <col min="4" max="4" width="24.421875" style="0" customWidth="1"/>
    <col min="5" max="5" width="4.8515625" style="0" customWidth="1"/>
    <col min="6" max="6" width="7.7109375" style="0" customWidth="1"/>
    <col min="7" max="7" width="33.8515625" style="0" customWidth="1"/>
    <col min="8" max="22" width="5.28125" style="0" customWidth="1"/>
    <col min="23" max="24" width="5.7109375" style="0" customWidth="1"/>
  </cols>
  <sheetData>
    <row r="1" spans="1:22" ht="15.75" thickBot="1">
      <c r="A1" s="1"/>
      <c r="B1" s="1"/>
      <c r="C1" s="2">
        <v>6</v>
      </c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44" t="s">
        <v>0</v>
      </c>
      <c r="Q1" s="144"/>
      <c r="R1" s="144"/>
      <c r="S1" s="4"/>
      <c r="T1" s="4"/>
      <c r="U1" s="1"/>
      <c r="V1" s="1"/>
    </row>
    <row r="2" spans="1:22" ht="16.5" customHeight="1" thickBot="1">
      <c r="A2" s="1"/>
      <c r="B2" s="1"/>
      <c r="C2" s="5"/>
      <c r="D2" s="1"/>
      <c r="E2" s="1"/>
      <c r="F2" s="6" t="s">
        <v>1</v>
      </c>
      <c r="G2" s="7" t="s">
        <v>198</v>
      </c>
      <c r="H2" s="1">
        <v>3</v>
      </c>
      <c r="I2" s="1"/>
      <c r="J2" s="8" t="s">
        <v>3</v>
      </c>
      <c r="K2" s="145">
        <f ca="1">TODAY()</f>
        <v>41429</v>
      </c>
      <c r="L2" s="145"/>
      <c r="M2" s="145"/>
      <c r="N2" s="145"/>
      <c r="O2" s="1"/>
      <c r="P2" s="146" t="s">
        <v>155</v>
      </c>
      <c r="Q2" s="146" t="s">
        <v>32</v>
      </c>
      <c r="R2" s="148"/>
      <c r="S2" s="9"/>
      <c r="T2" s="9"/>
      <c r="U2" s="10"/>
      <c r="V2" s="9"/>
    </row>
    <row r="3" spans="1:22" ht="13.5" customHeight="1" thickBot="1">
      <c r="A3" s="1"/>
      <c r="B3" s="1"/>
      <c r="C3" s="5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47"/>
      <c r="Q3" s="147"/>
      <c r="R3" s="149"/>
      <c r="S3" s="9"/>
      <c r="T3" s="9"/>
      <c r="U3" s="9"/>
      <c r="V3" s="9"/>
    </row>
    <row r="4" spans="1:22" ht="15">
      <c r="A4" s="1"/>
      <c r="B4" s="1"/>
      <c r="C4" s="5"/>
      <c r="D4" s="1"/>
      <c r="E4" s="1"/>
      <c r="F4" s="11"/>
      <c r="G4" s="141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5"/>
      <c r="D5" s="1"/>
      <c r="E5" s="1"/>
      <c r="F5" s="11" t="s">
        <v>6</v>
      </c>
      <c r="G5" s="142"/>
      <c r="H5" s="1"/>
      <c r="I5" s="1"/>
      <c r="J5" s="8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"/>
      <c r="C6" s="5"/>
      <c r="D6" s="1"/>
      <c r="E6" s="1"/>
      <c r="F6" s="3"/>
      <c r="G6" s="143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2"/>
      <c r="V6" s="1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</row>
    <row r="9" spans="1:22" ht="34.5" customHeight="1">
      <c r="A9" s="17" t="s">
        <v>30</v>
      </c>
      <c r="B9" s="17">
        <v>85</v>
      </c>
      <c r="C9" s="18">
        <f aca="true" ca="1" t="shared" si="0" ref="C9:C14">OFFSET(C9,8,0)</f>
        <v>1</v>
      </c>
      <c r="D9" s="19" t="s">
        <v>199</v>
      </c>
      <c r="E9" s="17" t="s">
        <v>4</v>
      </c>
      <c r="F9" s="17">
        <v>80</v>
      </c>
      <c r="G9" s="20" t="s">
        <v>200</v>
      </c>
      <c r="H9" s="21" t="s">
        <v>35</v>
      </c>
      <c r="I9" s="22"/>
      <c r="J9" s="22"/>
      <c r="K9" s="21" t="s">
        <v>35</v>
      </c>
      <c r="L9" s="22"/>
      <c r="M9" s="22"/>
      <c r="N9" s="21" t="s">
        <v>35</v>
      </c>
      <c r="O9" s="22"/>
      <c r="P9" s="22"/>
      <c r="Q9" s="21" t="s">
        <v>35</v>
      </c>
      <c r="R9" s="22"/>
      <c r="S9" s="22"/>
      <c r="T9" s="22"/>
      <c r="U9" s="21" t="s">
        <v>34</v>
      </c>
      <c r="V9" s="22"/>
    </row>
    <row r="10" spans="1:22" ht="34.5" customHeight="1">
      <c r="A10" s="17" t="s">
        <v>30</v>
      </c>
      <c r="B10" s="17">
        <v>72</v>
      </c>
      <c r="C10" s="18">
        <f ca="1" t="shared" si="0"/>
        <v>2</v>
      </c>
      <c r="D10" s="19" t="s">
        <v>201</v>
      </c>
      <c r="E10" s="17" t="s">
        <v>4</v>
      </c>
      <c r="F10" s="17">
        <v>80</v>
      </c>
      <c r="G10" s="20" t="s">
        <v>202</v>
      </c>
      <c r="H10" s="21" t="s">
        <v>34</v>
      </c>
      <c r="I10" s="22"/>
      <c r="J10" s="22"/>
      <c r="K10" s="22"/>
      <c r="L10" s="22"/>
      <c r="M10" s="21" t="s">
        <v>34</v>
      </c>
      <c r="N10" s="22"/>
      <c r="O10" s="21" t="s">
        <v>35</v>
      </c>
      <c r="P10" s="22"/>
      <c r="Q10" s="22"/>
      <c r="R10" s="21" t="s">
        <v>34</v>
      </c>
      <c r="S10" s="22"/>
      <c r="T10" s="22"/>
      <c r="U10" s="22"/>
      <c r="V10" s="21" t="s">
        <v>34</v>
      </c>
    </row>
    <row r="11" spans="1:22" ht="34.5" customHeight="1">
      <c r="A11" s="17" t="s">
        <v>30</v>
      </c>
      <c r="B11" s="17">
        <v>49</v>
      </c>
      <c r="C11" s="18">
        <f ca="1" t="shared" si="0"/>
        <v>3</v>
      </c>
      <c r="D11" s="19" t="s">
        <v>203</v>
      </c>
      <c r="E11" s="17" t="s">
        <v>4</v>
      </c>
      <c r="F11" s="17">
        <v>81</v>
      </c>
      <c r="G11" s="20" t="s">
        <v>134</v>
      </c>
      <c r="H11" s="22"/>
      <c r="I11" s="21" t="s">
        <v>34</v>
      </c>
      <c r="J11" s="22"/>
      <c r="K11" s="22"/>
      <c r="L11" s="21" t="s">
        <v>34</v>
      </c>
      <c r="M11" s="22"/>
      <c r="N11" s="21" t="s">
        <v>83</v>
      </c>
      <c r="O11" s="22"/>
      <c r="P11" s="22"/>
      <c r="Q11" s="22"/>
      <c r="R11" s="22"/>
      <c r="S11" s="21" t="s">
        <v>34</v>
      </c>
      <c r="T11" s="22"/>
      <c r="U11" s="22"/>
      <c r="V11" s="21" t="s">
        <v>44</v>
      </c>
    </row>
    <row r="12" spans="1:22" ht="34.5" customHeight="1">
      <c r="A12" s="17" t="s">
        <v>30</v>
      </c>
      <c r="B12" s="17">
        <v>49</v>
      </c>
      <c r="C12" s="18">
        <f ca="1" t="shared" si="0"/>
        <v>4</v>
      </c>
      <c r="D12" s="19" t="s">
        <v>204</v>
      </c>
      <c r="E12" s="17" t="s">
        <v>4</v>
      </c>
      <c r="F12" s="17">
        <v>84</v>
      </c>
      <c r="G12" s="20" t="s">
        <v>205</v>
      </c>
      <c r="H12" s="22"/>
      <c r="I12" s="21" t="s">
        <v>35</v>
      </c>
      <c r="J12" s="22"/>
      <c r="K12" s="21" t="s">
        <v>34</v>
      </c>
      <c r="L12" s="22"/>
      <c r="M12" s="22"/>
      <c r="N12" s="22"/>
      <c r="O12" s="22"/>
      <c r="P12" s="21" t="s">
        <v>34</v>
      </c>
      <c r="Q12" s="22"/>
      <c r="R12" s="21" t="s">
        <v>83</v>
      </c>
      <c r="S12" s="22"/>
      <c r="T12" s="21" t="s">
        <v>69</v>
      </c>
      <c r="U12" s="22"/>
      <c r="V12" s="22"/>
    </row>
    <row r="13" spans="1:22" ht="34.5" customHeight="1">
      <c r="A13" s="17" t="s">
        <v>30</v>
      </c>
      <c r="B13" s="17">
        <v>44</v>
      </c>
      <c r="C13" s="18">
        <f ca="1" t="shared" si="0"/>
        <v>5</v>
      </c>
      <c r="D13" s="19" t="s">
        <v>206</v>
      </c>
      <c r="E13" s="17" t="s">
        <v>4</v>
      </c>
      <c r="F13" s="17">
        <v>85</v>
      </c>
      <c r="G13" s="20" t="s">
        <v>68</v>
      </c>
      <c r="H13" s="22"/>
      <c r="I13" s="22"/>
      <c r="J13" s="21" t="s">
        <v>35</v>
      </c>
      <c r="K13" s="22"/>
      <c r="L13" s="22"/>
      <c r="M13" s="21" t="s">
        <v>44</v>
      </c>
      <c r="N13" s="22"/>
      <c r="O13" s="22"/>
      <c r="P13" s="21" t="s">
        <v>35</v>
      </c>
      <c r="Q13" s="22"/>
      <c r="R13" s="22"/>
      <c r="S13" s="21" t="s">
        <v>35</v>
      </c>
      <c r="T13" s="22"/>
      <c r="U13" s="21" t="s">
        <v>35</v>
      </c>
      <c r="V13" s="22"/>
    </row>
    <row r="14" spans="1:22" ht="34.5" customHeight="1">
      <c r="A14" s="17" t="s">
        <v>30</v>
      </c>
      <c r="B14" s="17">
        <v>49</v>
      </c>
      <c r="C14" s="18">
        <f ca="1" t="shared" si="0"/>
        <v>6</v>
      </c>
      <c r="D14" s="19" t="s">
        <v>207</v>
      </c>
      <c r="E14" s="17" t="s">
        <v>4</v>
      </c>
      <c r="F14" s="17">
        <v>85</v>
      </c>
      <c r="G14" s="20" t="s">
        <v>208</v>
      </c>
      <c r="H14" s="22"/>
      <c r="I14" s="22"/>
      <c r="J14" s="21" t="s">
        <v>34</v>
      </c>
      <c r="K14" s="22"/>
      <c r="L14" s="21" t="s">
        <v>209</v>
      </c>
      <c r="M14" s="22"/>
      <c r="N14" s="22"/>
      <c r="O14" s="21" t="s">
        <v>34</v>
      </c>
      <c r="P14" s="22"/>
      <c r="Q14" s="21" t="s">
        <v>69</v>
      </c>
      <c r="R14" s="22"/>
      <c r="S14" s="22"/>
      <c r="T14" s="21" t="s">
        <v>132</v>
      </c>
      <c r="U14" s="22"/>
      <c r="V14" s="22"/>
    </row>
    <row r="15" spans="1:22" ht="24" customHeight="1" thickBot="1">
      <c r="A15" s="1"/>
      <c r="B15" s="1"/>
      <c r="C15" s="5"/>
      <c r="D15" s="23"/>
      <c r="E15" s="23"/>
      <c r="F15" s="23"/>
      <c r="G15" s="23"/>
      <c r="H15" s="3"/>
      <c r="I15" s="3"/>
      <c r="J15" s="3"/>
      <c r="K15" s="3"/>
      <c r="L15" s="3"/>
      <c r="M15" s="139"/>
      <c r="N15" s="139"/>
      <c r="O15" s="139"/>
      <c r="P15" s="139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4" t="s">
        <v>47</v>
      </c>
      <c r="G16" s="25" t="s">
        <v>14</v>
      </c>
      <c r="H16" s="26" t="s">
        <v>48</v>
      </c>
      <c r="I16" s="27" t="s">
        <v>49</v>
      </c>
      <c r="J16" s="27" t="s">
        <v>50</v>
      </c>
      <c r="K16" s="27" t="s">
        <v>51</v>
      </c>
      <c r="L16" s="28" t="s">
        <v>52</v>
      </c>
      <c r="M16" s="129" t="s">
        <v>53</v>
      </c>
      <c r="N16" s="130"/>
      <c r="O16" s="29" t="s">
        <v>54</v>
      </c>
      <c r="P16" s="135" t="s">
        <v>55</v>
      </c>
      <c r="Q16" s="136"/>
      <c r="R16" s="3"/>
      <c r="S16" s="30"/>
      <c r="T16" s="131" t="s">
        <v>56</v>
      </c>
      <c r="U16" s="131"/>
      <c r="V16" s="3"/>
    </row>
    <row r="17" spans="1:22" ht="27" customHeight="1" thickBot="1">
      <c r="A17" s="17" t="str">
        <f aca="true" ca="1" t="shared" si="1" ref="A17:B22">OFFSET(A17,-8,0)</f>
        <v>PDL</v>
      </c>
      <c r="B17" s="17">
        <f ca="1" t="shared" si="1"/>
        <v>85</v>
      </c>
      <c r="C17" s="13">
        <v>1</v>
      </c>
      <c r="D17" s="31" t="str">
        <f aca="true" ca="1" t="shared" si="2" ref="D17:E22">OFFSET(D17,-8,0)</f>
        <v>CASSES Jean-Eudes</v>
      </c>
      <c r="E17" s="17" t="str">
        <f ca="1" t="shared" si="2"/>
        <v>2</v>
      </c>
      <c r="F17" s="17">
        <v>30</v>
      </c>
      <c r="G17" s="17" t="str">
        <f aca="true" ca="1" t="shared" si="3" ref="G17:G22">OFFSET(G17,-8,0)</f>
        <v>UNION JUDO LITTORAL VENDEE</v>
      </c>
      <c r="H17" s="32">
        <v>10</v>
      </c>
      <c r="I17" s="33">
        <v>10</v>
      </c>
      <c r="J17" s="33">
        <v>10</v>
      </c>
      <c r="K17" s="33">
        <v>10</v>
      </c>
      <c r="L17" s="34">
        <v>0</v>
      </c>
      <c r="M17" s="132">
        <f aca="true" t="shared" si="4" ref="M17:M22">SUM(H17:L17)</f>
        <v>40</v>
      </c>
      <c r="N17" s="140"/>
      <c r="O17" s="29"/>
      <c r="P17" s="135">
        <f aca="true" ca="1" t="shared" si="5" ref="P17:P22">SUM(OFFSET(P17,0,-10),OFFSET(P17,0,-3))</f>
        <v>70</v>
      </c>
      <c r="Q17" s="136"/>
      <c r="R17" s="3"/>
      <c r="S17" s="3"/>
      <c r="T17" s="26" t="s">
        <v>57</v>
      </c>
      <c r="U17" s="28" t="s">
        <v>58</v>
      </c>
      <c r="V17" s="3"/>
    </row>
    <row r="18" spans="1:22" ht="27" customHeight="1" thickBot="1">
      <c r="A18" s="17" t="str">
        <f ca="1" t="shared" si="1"/>
        <v>PDL</v>
      </c>
      <c r="B18" s="17">
        <f ca="1" t="shared" si="1"/>
        <v>72</v>
      </c>
      <c r="C18" s="13">
        <v>2</v>
      </c>
      <c r="D18" s="31" t="str">
        <f ca="1" t="shared" si="2"/>
        <v>LOYAU Sebastien</v>
      </c>
      <c r="E18" s="17" t="str">
        <f ca="1" t="shared" si="2"/>
        <v>2</v>
      </c>
      <c r="F18" s="17">
        <v>10</v>
      </c>
      <c r="G18" s="17" t="str">
        <f ca="1" t="shared" si="3"/>
        <v>ANTONNIERE JUDO CLUB 72</v>
      </c>
      <c r="H18" s="35">
        <v>0</v>
      </c>
      <c r="I18" s="36">
        <v>0</v>
      </c>
      <c r="J18" s="36">
        <v>10</v>
      </c>
      <c r="K18" s="36">
        <v>0</v>
      </c>
      <c r="L18" s="37">
        <v>0</v>
      </c>
      <c r="M18" s="133">
        <f t="shared" si="4"/>
        <v>10</v>
      </c>
      <c r="N18" s="134"/>
      <c r="O18" s="29"/>
      <c r="P18" s="135">
        <f ca="1" t="shared" si="5"/>
        <v>20</v>
      </c>
      <c r="Q18" s="136"/>
      <c r="R18" s="3"/>
      <c r="S18" s="3"/>
      <c r="T18" s="38">
        <v>7</v>
      </c>
      <c r="U18" s="39">
        <v>10</v>
      </c>
      <c r="V18" s="3"/>
    </row>
    <row r="19" spans="1:22" ht="27" customHeight="1">
      <c r="A19" s="17" t="str">
        <f ca="1" t="shared" si="1"/>
        <v>PDL</v>
      </c>
      <c r="B19" s="17">
        <f ca="1" t="shared" si="1"/>
        <v>49</v>
      </c>
      <c r="C19" s="13">
        <v>3</v>
      </c>
      <c r="D19" s="31" t="str">
        <f ca="1" t="shared" si="2"/>
        <v>VIDAL Benoit</v>
      </c>
      <c r="E19" s="17" t="str">
        <f ca="1" t="shared" si="2"/>
        <v>2</v>
      </c>
      <c r="F19" s="17">
        <v>0</v>
      </c>
      <c r="G19" s="17" t="str">
        <f ca="1" t="shared" si="3"/>
        <v>J.C. DU BASSIN SAUMUROIS</v>
      </c>
      <c r="H19" s="35">
        <v>0</v>
      </c>
      <c r="I19" s="36">
        <v>0</v>
      </c>
      <c r="J19" s="36">
        <v>0</v>
      </c>
      <c r="K19" s="36">
        <v>0</v>
      </c>
      <c r="L19" s="37">
        <v>10</v>
      </c>
      <c r="M19" s="133">
        <f t="shared" si="4"/>
        <v>10</v>
      </c>
      <c r="N19" s="134"/>
      <c r="O19" s="29"/>
      <c r="P19" s="135">
        <f ca="1" t="shared" si="5"/>
        <v>10</v>
      </c>
      <c r="Q19" s="136"/>
      <c r="R19" s="3"/>
      <c r="S19" s="3"/>
      <c r="T19" s="3"/>
      <c r="U19" s="3"/>
      <c r="V19" s="3"/>
    </row>
    <row r="20" spans="1:22" ht="27" customHeight="1">
      <c r="A20" s="17" t="str">
        <f ca="1" t="shared" si="1"/>
        <v>PDL</v>
      </c>
      <c r="B20" s="17">
        <f ca="1" t="shared" si="1"/>
        <v>49</v>
      </c>
      <c r="C20" s="13">
        <v>4</v>
      </c>
      <c r="D20" s="31" t="str">
        <f ca="1" t="shared" si="2"/>
        <v>GUILBAULT Emmanuel</v>
      </c>
      <c r="E20" s="17" t="str">
        <f ca="1" t="shared" si="2"/>
        <v>2</v>
      </c>
      <c r="F20" s="17">
        <v>27</v>
      </c>
      <c r="G20" s="17" t="str">
        <f ca="1" t="shared" si="3"/>
        <v>J C DES MAUGES</v>
      </c>
      <c r="H20" s="35">
        <v>10</v>
      </c>
      <c r="I20" s="36">
        <v>0</v>
      </c>
      <c r="J20" s="36">
        <v>0</v>
      </c>
      <c r="K20" s="36">
        <v>7</v>
      </c>
      <c r="L20" s="37">
        <v>0</v>
      </c>
      <c r="M20" s="133">
        <f t="shared" si="4"/>
        <v>17</v>
      </c>
      <c r="N20" s="134"/>
      <c r="O20" s="29"/>
      <c r="P20" s="135">
        <f ca="1" t="shared" si="5"/>
        <v>44</v>
      </c>
      <c r="Q20" s="136"/>
      <c r="R20" s="3"/>
      <c r="S20" s="3"/>
      <c r="T20" s="3"/>
      <c r="U20" s="3"/>
      <c r="V20" s="3"/>
    </row>
    <row r="21" spans="1:22" ht="27" customHeight="1">
      <c r="A21" s="17" t="str">
        <f ca="1" t="shared" si="1"/>
        <v>PDL</v>
      </c>
      <c r="B21" s="17">
        <f ca="1" t="shared" si="1"/>
        <v>44</v>
      </c>
      <c r="C21" s="13">
        <v>5</v>
      </c>
      <c r="D21" s="31" t="str">
        <f ca="1" t="shared" si="2"/>
        <v>AUFFRET Louis-Xavier</v>
      </c>
      <c r="E21" s="17" t="str">
        <f ca="1" t="shared" si="2"/>
        <v>2</v>
      </c>
      <c r="F21" s="17">
        <v>0</v>
      </c>
      <c r="G21" s="17" t="str">
        <f ca="1" t="shared" si="3"/>
        <v>JC NAZAIRIEN</v>
      </c>
      <c r="H21" s="35">
        <v>10</v>
      </c>
      <c r="I21" s="36">
        <v>10</v>
      </c>
      <c r="J21" s="36">
        <v>10</v>
      </c>
      <c r="K21" s="36">
        <v>10</v>
      </c>
      <c r="L21" s="37">
        <v>10</v>
      </c>
      <c r="M21" s="133">
        <f t="shared" si="4"/>
        <v>50</v>
      </c>
      <c r="N21" s="134"/>
      <c r="O21" s="29"/>
      <c r="P21" s="135">
        <f ca="1" t="shared" si="5"/>
        <v>50</v>
      </c>
      <c r="Q21" s="136"/>
      <c r="R21" s="3"/>
      <c r="S21" s="3"/>
      <c r="T21" s="3"/>
      <c r="U21" s="3"/>
      <c r="V21" s="3"/>
    </row>
    <row r="22" spans="1:22" ht="27" customHeight="1" thickBot="1">
      <c r="A22" s="17" t="str">
        <f ca="1" t="shared" si="1"/>
        <v>PDL</v>
      </c>
      <c r="B22" s="17">
        <f ca="1" t="shared" si="1"/>
        <v>49</v>
      </c>
      <c r="C22" s="13">
        <v>6</v>
      </c>
      <c r="D22" s="31" t="str">
        <f ca="1" t="shared" si="2"/>
        <v>BAROT David</v>
      </c>
      <c r="E22" s="17" t="str">
        <f ca="1" t="shared" si="2"/>
        <v>2</v>
      </c>
      <c r="F22" s="17">
        <v>97</v>
      </c>
      <c r="G22" s="17" t="str">
        <f ca="1" t="shared" si="3"/>
        <v>ES DE L AUBANCE</v>
      </c>
      <c r="H22" s="40">
        <v>0</v>
      </c>
      <c r="I22" s="41">
        <v>10</v>
      </c>
      <c r="J22" s="41">
        <v>0</v>
      </c>
      <c r="K22" s="41">
        <v>0</v>
      </c>
      <c r="L22" s="42">
        <v>0</v>
      </c>
      <c r="M22" s="137">
        <f t="shared" si="4"/>
        <v>10</v>
      </c>
      <c r="N22" s="138"/>
      <c r="O22" s="29"/>
      <c r="P22" s="135">
        <f ca="1" t="shared" si="5"/>
        <v>107</v>
      </c>
      <c r="Q22" s="136"/>
      <c r="R22" s="3"/>
      <c r="S22" s="3"/>
      <c r="T22" s="3"/>
      <c r="U22" s="3"/>
      <c r="V22" s="3"/>
    </row>
    <row r="23" spans="1:22" ht="15">
      <c r="A23" s="1"/>
      <c r="B23" s="1"/>
      <c r="C23" s="1"/>
      <c r="D23" s="43"/>
      <c r="E23" s="43"/>
      <c r="F23" s="43"/>
      <c r="G23" s="43"/>
      <c r="H23" s="43"/>
      <c r="I23" s="43"/>
      <c r="J23" s="43"/>
      <c r="K23" s="43"/>
      <c r="L23" s="43"/>
      <c r="M23" s="1"/>
      <c r="N23" s="1" t="s">
        <v>59</v>
      </c>
      <c r="O23" s="1"/>
      <c r="P23" s="1"/>
      <c r="Q23" s="1"/>
      <c r="R23" s="1"/>
      <c r="S23" s="1"/>
      <c r="T23" s="1"/>
      <c r="U23" s="1"/>
      <c r="V23" s="1"/>
    </row>
    <row r="24" spans="1:22" ht="15" hidden="1">
      <c r="A24" s="1"/>
      <c r="B24" s="1"/>
      <c r="C24" s="5">
        <f>COUNT(H17:L22)/2</f>
        <v>15</v>
      </c>
      <c r="D24" s="1"/>
      <c r="E24" s="1"/>
      <c r="F24" s="3"/>
      <c r="G24" s="44" t="s">
        <v>60</v>
      </c>
      <c r="H24" s="45">
        <v>1</v>
      </c>
      <c r="I24" s="45">
        <v>2</v>
      </c>
      <c r="J24" s="45">
        <v>3</v>
      </c>
      <c r="K24" s="45">
        <v>4</v>
      </c>
      <c r="L24" s="45">
        <v>5</v>
      </c>
      <c r="M24" s="45">
        <v>6</v>
      </c>
      <c r="N24" s="45">
        <v>7</v>
      </c>
      <c r="O24" s="45">
        <v>8</v>
      </c>
      <c r="P24" s="45">
        <v>9</v>
      </c>
      <c r="Q24" s="45">
        <v>10</v>
      </c>
      <c r="R24" s="45">
        <v>11</v>
      </c>
      <c r="S24" s="45">
        <v>12</v>
      </c>
      <c r="T24" s="45">
        <v>13</v>
      </c>
      <c r="U24" s="45">
        <v>14</v>
      </c>
      <c r="V24" s="45">
        <v>15</v>
      </c>
    </row>
    <row r="25" spans="1:22" ht="15" hidden="1">
      <c r="A25" s="1"/>
      <c r="B25" s="1"/>
      <c r="C25" s="5"/>
      <c r="D25" s="1"/>
      <c r="E25" s="1"/>
      <c r="F25" s="3"/>
      <c r="G25" s="44" t="s">
        <v>61</v>
      </c>
      <c r="H25" s="45">
        <v>1</v>
      </c>
      <c r="I25" s="45">
        <v>1</v>
      </c>
      <c r="J25" s="45">
        <v>1</v>
      </c>
      <c r="K25" s="45">
        <v>2</v>
      </c>
      <c r="L25" s="45">
        <v>2</v>
      </c>
      <c r="M25" s="45">
        <v>2</v>
      </c>
      <c r="N25" s="45">
        <v>3</v>
      </c>
      <c r="O25" s="45">
        <v>3</v>
      </c>
      <c r="P25" s="45">
        <v>3</v>
      </c>
      <c r="Q25" s="45">
        <v>4</v>
      </c>
      <c r="R25" s="45">
        <v>4</v>
      </c>
      <c r="S25" s="45">
        <v>4</v>
      </c>
      <c r="T25" s="45">
        <v>5</v>
      </c>
      <c r="U25" s="45">
        <v>5</v>
      </c>
      <c r="V25" s="45">
        <v>5</v>
      </c>
    </row>
    <row r="26" spans="1:22" ht="15" hidden="1">
      <c r="A26" s="1"/>
      <c r="B26" s="1"/>
      <c r="C26" s="5"/>
      <c r="D26" s="1"/>
      <c r="E26" s="1"/>
      <c r="F26" s="3"/>
      <c r="G26" s="44" t="s">
        <v>62</v>
      </c>
      <c r="H26" s="45">
        <v>1</v>
      </c>
      <c r="I26" s="45">
        <v>1</v>
      </c>
      <c r="J26" s="45">
        <v>1</v>
      </c>
      <c r="K26" s="45">
        <v>2</v>
      </c>
      <c r="L26" s="45">
        <v>2</v>
      </c>
      <c r="M26" s="45">
        <v>2</v>
      </c>
      <c r="N26" s="45">
        <v>3</v>
      </c>
      <c r="O26" s="45">
        <v>3</v>
      </c>
      <c r="P26" s="45">
        <v>3</v>
      </c>
      <c r="Q26" s="45">
        <v>4</v>
      </c>
      <c r="R26" s="45">
        <v>4</v>
      </c>
      <c r="S26" s="45">
        <v>4</v>
      </c>
      <c r="T26" s="45">
        <v>5</v>
      </c>
      <c r="U26" s="45">
        <v>5</v>
      </c>
      <c r="V26" s="45">
        <v>5</v>
      </c>
    </row>
    <row r="27" spans="1:22" ht="15">
      <c r="A27" s="1"/>
      <c r="B27" s="1"/>
      <c r="C27" s="5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</sheetData>
  <sheetProtection formatCells="0"/>
  <mergeCells count="22">
    <mergeCell ref="P1:R1"/>
    <mergeCell ref="K2:N2"/>
    <mergeCell ref="P2:P3"/>
    <mergeCell ref="Q2:Q3"/>
    <mergeCell ref="R2:R3"/>
    <mergeCell ref="T16:U16"/>
    <mergeCell ref="M17:N17"/>
    <mergeCell ref="P17:Q17"/>
    <mergeCell ref="G4:G6"/>
    <mergeCell ref="M20:N20"/>
    <mergeCell ref="P20:Q20"/>
    <mergeCell ref="M15:P15"/>
    <mergeCell ref="M16:N16"/>
    <mergeCell ref="P16:Q16"/>
    <mergeCell ref="M18:N18"/>
    <mergeCell ref="P18:Q18"/>
    <mergeCell ref="M19:N19"/>
    <mergeCell ref="P19:Q19"/>
    <mergeCell ref="M21:N21"/>
    <mergeCell ref="P21:Q21"/>
    <mergeCell ref="M22:N22"/>
    <mergeCell ref="P22:Q22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JeanNono</dc:creator>
  <cp:keywords/>
  <dc:description/>
  <cp:lastModifiedBy>Roger</cp:lastModifiedBy>
  <dcterms:created xsi:type="dcterms:W3CDTF">2013-06-03T08:57:36Z</dcterms:created>
  <dcterms:modified xsi:type="dcterms:W3CDTF">2013-06-04T12:04:45Z</dcterms:modified>
  <cp:category/>
  <cp:version/>
  <cp:contentType/>
  <cp:contentStatus/>
</cp:coreProperties>
</file>